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Q:\Projekty\2022\235 - P22P235 - Ostrava - Ostravská univerzita, LERCO - VZT\texty\"/>
    </mc:Choice>
  </mc:AlternateContent>
  <xr:revisionPtr revIDLastSave="0" documentId="13_ncr:1_{71AF2D89-5099-4B45-A67B-C25A8C152083}" xr6:coauthVersionLast="47" xr6:coauthVersionMax="47" xr10:uidLastSave="{00000000-0000-0000-0000-000000000000}"/>
  <bookViews>
    <workbookView xWindow="-120" yWindow="-120" windowWidth="29040" windowHeight="15840" tabRatio="599" activeTab="1" xr2:uid="{00000000-000D-0000-FFFF-FFFF00000000}"/>
  </bookViews>
  <sheets>
    <sheet name="Tabulka zařízení" sheetId="9" r:id="rId1"/>
    <sheet name="Reg. průtoku AHU 01-04,07,08" sheetId="10" r:id="rId2"/>
    <sheet name="PE" sheetId="14" r:id="rId3"/>
    <sheet name="UT" sheetId="12" r:id="rId4"/>
    <sheet name="Čisté prostory" sheetId="11" state="hidden" r:id="rId5"/>
    <sheet name="list1" sheetId="2" state="veryHidden" r:id="rId6"/>
    <sheet name="Modul1" sheetId="7" state="veryHidden" r:id="rId7"/>
    <sheet name="Modul2" sheetId="8" state="veryHidden" r:id="rId8"/>
  </sheets>
  <definedNames>
    <definedName name="\a" localSheetId="1">#REF!</definedName>
    <definedName name="\a">#REF!</definedName>
    <definedName name="\b" localSheetId="1">#REF!</definedName>
    <definedName name="\b">#REF!</definedName>
    <definedName name="\c" localSheetId="1">#REF!</definedName>
    <definedName name="\c">#REF!</definedName>
    <definedName name="\d">#REF!</definedName>
    <definedName name="\o">#REF!</definedName>
    <definedName name="\p">#REF!</definedName>
    <definedName name="\q">#REF!</definedName>
    <definedName name="\s">#REF!</definedName>
    <definedName name="\t">#REF!</definedName>
    <definedName name="_xlnm._FilterDatabase" localSheetId="0" hidden="1">'Tabulka zařízení'!$AD$1:$AD$282</definedName>
    <definedName name="_xlnm.Print_Titles" localSheetId="0">'Tabulka zařízení'!$1:$3</definedName>
    <definedName name="_xlnm.Print_Area" localSheetId="0">'Tabulka zařízení'!$A$1:$AI$322</definedName>
    <definedName name="Oblast_tisku_MIž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267" i="9" l="1"/>
  <c r="AN267" i="9"/>
  <c r="AQ267" i="9" s="1"/>
  <c r="AT267" i="9" s="1"/>
  <c r="AM267" i="9"/>
  <c r="AL267" i="9"/>
  <c r="AK267" i="9"/>
  <c r="AJ267" i="9"/>
  <c r="AO215" i="9" l="1"/>
  <c r="AN215" i="9"/>
  <c r="AM215" i="9"/>
  <c r="AL215" i="9"/>
  <c r="AK215" i="9"/>
  <c r="AJ215" i="9"/>
  <c r="AO262" i="9"/>
  <c r="AN262" i="9"/>
  <c r="AM262" i="9"/>
  <c r="AL262" i="9"/>
  <c r="AK262" i="9"/>
  <c r="AJ262" i="9"/>
  <c r="AO249" i="9"/>
  <c r="AN249" i="9"/>
  <c r="AM249" i="9"/>
  <c r="AL249" i="9"/>
  <c r="AK249" i="9"/>
  <c r="AJ249" i="9"/>
  <c r="AO261" i="9"/>
  <c r="AN261" i="9"/>
  <c r="AM261" i="9"/>
  <c r="AL261" i="9"/>
  <c r="AK261" i="9"/>
  <c r="AJ261" i="9"/>
  <c r="AO260" i="9"/>
  <c r="AN260" i="9"/>
  <c r="AM260" i="9"/>
  <c r="AL260" i="9"/>
  <c r="AK260" i="9"/>
  <c r="AJ260" i="9"/>
  <c r="AO259" i="9"/>
  <c r="AN259" i="9"/>
  <c r="AM259" i="9"/>
  <c r="AL259" i="9"/>
  <c r="AK259" i="9"/>
  <c r="AJ259" i="9"/>
  <c r="AO186" i="9"/>
  <c r="AN186" i="9"/>
  <c r="AM186" i="9"/>
  <c r="AL186" i="9"/>
  <c r="AK186" i="9"/>
  <c r="AJ186" i="9"/>
  <c r="AO194" i="9"/>
  <c r="AN194" i="9"/>
  <c r="AM194" i="9"/>
  <c r="AL194" i="9"/>
  <c r="AK194" i="9"/>
  <c r="AJ194" i="9"/>
  <c r="AO193" i="9"/>
  <c r="AN193" i="9"/>
  <c r="AM193" i="9"/>
  <c r="AL193" i="9"/>
  <c r="AK193" i="9"/>
  <c r="AJ193" i="9"/>
  <c r="AO178" i="9"/>
  <c r="AN178" i="9"/>
  <c r="AM178" i="9"/>
  <c r="AL178" i="9"/>
  <c r="AK178" i="9"/>
  <c r="AJ178" i="9"/>
  <c r="AO162" i="9"/>
  <c r="AN162" i="9"/>
  <c r="AM162" i="9"/>
  <c r="AL162" i="9"/>
  <c r="AK162" i="9"/>
  <c r="AJ162" i="9"/>
  <c r="AO161" i="9"/>
  <c r="AN161" i="9"/>
  <c r="AM161" i="9"/>
  <c r="AL161" i="9"/>
  <c r="AK161" i="9"/>
  <c r="AJ161" i="9"/>
  <c r="AO152" i="9"/>
  <c r="AN152" i="9"/>
  <c r="AM152" i="9"/>
  <c r="AL152" i="9"/>
  <c r="AK152" i="9"/>
  <c r="AJ152" i="9"/>
  <c r="AO151" i="9"/>
  <c r="AN151" i="9"/>
  <c r="AM151" i="9"/>
  <c r="AL151" i="9"/>
  <c r="AK151" i="9"/>
  <c r="AJ151" i="9"/>
  <c r="AQ249" i="9" l="1"/>
  <c r="AT249" i="9" s="1"/>
  <c r="AQ215" i="9"/>
  <c r="AT215" i="9" s="1"/>
  <c r="AQ261" i="9"/>
  <c r="AT261" i="9" s="1"/>
  <c r="AQ262" i="9"/>
  <c r="AT262" i="9" s="1"/>
  <c r="AQ152" i="9"/>
  <c r="AT152" i="9" s="1"/>
  <c r="AQ186" i="9"/>
  <c r="AT186" i="9" s="1"/>
  <c r="AQ178" i="9"/>
  <c r="AT178" i="9" s="1"/>
  <c r="AQ260" i="9"/>
  <c r="AT260" i="9" s="1"/>
  <c r="AQ259" i="9"/>
  <c r="AT259" i="9" s="1"/>
  <c r="AQ193" i="9"/>
  <c r="AT193" i="9" s="1"/>
  <c r="AQ194" i="9"/>
  <c r="AT194" i="9" s="1"/>
  <c r="AQ161" i="9"/>
  <c r="AT161" i="9" s="1"/>
  <c r="AQ151" i="9"/>
  <c r="AT151" i="9" s="1"/>
  <c r="AQ162" i="9"/>
  <c r="AT162" i="9" s="1"/>
  <c r="L5" i="12" l="1"/>
  <c r="L8" i="12"/>
  <c r="L11" i="12"/>
  <c r="L14" i="12"/>
  <c r="L26" i="12" l="1"/>
  <c r="L23" i="12"/>
  <c r="L20" i="12"/>
  <c r="L17" i="12"/>
  <c r="N5" i="12"/>
  <c r="Q5" i="12"/>
  <c r="D23" i="12"/>
  <c r="AO236" i="9"/>
  <c r="AN236" i="9"/>
  <c r="AM236" i="9"/>
  <c r="AL236" i="9"/>
  <c r="AK236" i="9"/>
  <c r="AJ236" i="9"/>
  <c r="AO235" i="9"/>
  <c r="AN235" i="9"/>
  <c r="AM235" i="9"/>
  <c r="AL235" i="9"/>
  <c r="AK235" i="9"/>
  <c r="AJ235" i="9"/>
  <c r="AO240" i="9"/>
  <c r="AN240" i="9"/>
  <c r="AM240" i="9"/>
  <c r="AL240" i="9"/>
  <c r="AK240" i="9"/>
  <c r="AJ240" i="9"/>
  <c r="AO243" i="9"/>
  <c r="AN243" i="9"/>
  <c r="AM243" i="9"/>
  <c r="AL243" i="9"/>
  <c r="AK243" i="9"/>
  <c r="AJ243" i="9"/>
  <c r="D130" i="9"/>
  <c r="AO237" i="9"/>
  <c r="AN237" i="9"/>
  <c r="AM237" i="9"/>
  <c r="AL237" i="9"/>
  <c r="AK237" i="9"/>
  <c r="AJ237" i="9"/>
  <c r="AO238" i="9"/>
  <c r="AN238" i="9"/>
  <c r="AM238" i="9"/>
  <c r="AL238" i="9"/>
  <c r="AK238" i="9"/>
  <c r="AJ238" i="9"/>
  <c r="AO239" i="9"/>
  <c r="AN239" i="9"/>
  <c r="AM239" i="9"/>
  <c r="AL239" i="9"/>
  <c r="AK239" i="9"/>
  <c r="AJ239" i="9"/>
  <c r="AO241" i="9"/>
  <c r="AN241" i="9"/>
  <c r="AM241" i="9"/>
  <c r="AL241" i="9"/>
  <c r="AK241" i="9"/>
  <c r="AJ241" i="9"/>
  <c r="AO242" i="9"/>
  <c r="AN242" i="9"/>
  <c r="AM242" i="9"/>
  <c r="AL242" i="9"/>
  <c r="AK242" i="9"/>
  <c r="AJ242" i="9"/>
  <c r="AO244" i="9"/>
  <c r="AN244" i="9"/>
  <c r="AM244" i="9"/>
  <c r="AL244" i="9"/>
  <c r="AK244" i="9"/>
  <c r="AJ244" i="9"/>
  <c r="AO245" i="9"/>
  <c r="AN245" i="9"/>
  <c r="AM245" i="9"/>
  <c r="AL245" i="9"/>
  <c r="AK245" i="9"/>
  <c r="AJ245" i="9"/>
  <c r="AO246" i="9"/>
  <c r="AN246" i="9"/>
  <c r="AM246" i="9"/>
  <c r="AL246" i="9"/>
  <c r="AK246" i="9"/>
  <c r="AJ246" i="9"/>
  <c r="AO247" i="9"/>
  <c r="AN247" i="9"/>
  <c r="AM247" i="9"/>
  <c r="AL247" i="9"/>
  <c r="AK247" i="9"/>
  <c r="AJ247" i="9"/>
  <c r="AO248" i="9"/>
  <c r="AN248" i="9"/>
  <c r="AM248" i="9"/>
  <c r="AL248" i="9"/>
  <c r="AK248" i="9"/>
  <c r="AJ248" i="9"/>
  <c r="AO234" i="9"/>
  <c r="AN234" i="9"/>
  <c r="AM234" i="9"/>
  <c r="AL234" i="9"/>
  <c r="AK234" i="9"/>
  <c r="AJ234" i="9"/>
  <c r="AO233" i="9"/>
  <c r="AN233" i="9"/>
  <c r="AM233" i="9"/>
  <c r="AL233" i="9"/>
  <c r="AK233" i="9"/>
  <c r="AJ233" i="9"/>
  <c r="AO232" i="9"/>
  <c r="AN232" i="9"/>
  <c r="AM232" i="9"/>
  <c r="AL232" i="9"/>
  <c r="AK232" i="9"/>
  <c r="AJ232" i="9"/>
  <c r="AO231" i="9"/>
  <c r="AN231" i="9"/>
  <c r="AM231" i="9"/>
  <c r="AL231" i="9"/>
  <c r="AK231" i="9"/>
  <c r="AJ231" i="9"/>
  <c r="AO230" i="9"/>
  <c r="AN230" i="9"/>
  <c r="AM230" i="9"/>
  <c r="AL230" i="9"/>
  <c r="AK230" i="9"/>
  <c r="AJ230" i="9"/>
  <c r="AO229" i="9"/>
  <c r="AN229" i="9"/>
  <c r="AM229" i="9"/>
  <c r="AL229" i="9"/>
  <c r="AK229" i="9"/>
  <c r="AJ229" i="9"/>
  <c r="AO228" i="9"/>
  <c r="AN228" i="9"/>
  <c r="AM228" i="9"/>
  <c r="AL228" i="9"/>
  <c r="AK228" i="9"/>
  <c r="AJ228" i="9"/>
  <c r="AO227" i="9"/>
  <c r="AN227" i="9"/>
  <c r="AM227" i="9"/>
  <c r="AL227" i="9"/>
  <c r="AK227" i="9"/>
  <c r="AJ227" i="9"/>
  <c r="AO226" i="9"/>
  <c r="AN226" i="9"/>
  <c r="AM226" i="9"/>
  <c r="AL226" i="9"/>
  <c r="AK226" i="9"/>
  <c r="AJ226" i="9"/>
  <c r="AO225" i="9"/>
  <c r="AN225" i="9"/>
  <c r="AM225" i="9"/>
  <c r="AL225" i="9"/>
  <c r="AK225" i="9"/>
  <c r="AJ225" i="9"/>
  <c r="AO224" i="9"/>
  <c r="AN224" i="9"/>
  <c r="AM224" i="9"/>
  <c r="AL224" i="9"/>
  <c r="AK224" i="9"/>
  <c r="AJ224" i="9"/>
  <c r="AO223" i="9"/>
  <c r="AN223" i="9"/>
  <c r="AM223" i="9"/>
  <c r="AL223" i="9"/>
  <c r="AK223" i="9"/>
  <c r="AJ223" i="9"/>
  <c r="AO222" i="9"/>
  <c r="AN222" i="9"/>
  <c r="AM222" i="9"/>
  <c r="AL222" i="9"/>
  <c r="AK222" i="9"/>
  <c r="AJ222" i="9"/>
  <c r="AO221" i="9"/>
  <c r="AN221" i="9"/>
  <c r="AM221" i="9"/>
  <c r="AL221" i="9"/>
  <c r="AK221" i="9"/>
  <c r="AJ221" i="9"/>
  <c r="AO220" i="9"/>
  <c r="AN220" i="9"/>
  <c r="AM220" i="9"/>
  <c r="AL220" i="9"/>
  <c r="AK220" i="9"/>
  <c r="AJ220" i="9"/>
  <c r="AO219" i="9"/>
  <c r="AN219" i="9"/>
  <c r="AM219" i="9"/>
  <c r="AL219" i="9"/>
  <c r="AK219" i="9"/>
  <c r="AJ219" i="9"/>
  <c r="AO218" i="9"/>
  <c r="AN218" i="9"/>
  <c r="AM218" i="9"/>
  <c r="AL218" i="9"/>
  <c r="AK218" i="9"/>
  <c r="AJ218" i="9"/>
  <c r="AO217" i="9"/>
  <c r="AN217" i="9"/>
  <c r="AM217" i="9"/>
  <c r="AL217" i="9"/>
  <c r="AK217" i="9"/>
  <c r="AJ217" i="9"/>
  <c r="AO216" i="9"/>
  <c r="AN216" i="9"/>
  <c r="AM216" i="9"/>
  <c r="AL216" i="9"/>
  <c r="AK216" i="9"/>
  <c r="AJ216" i="9"/>
  <c r="AO214" i="9"/>
  <c r="AN214" i="9"/>
  <c r="AM214" i="9"/>
  <c r="AL214" i="9"/>
  <c r="AK214" i="9"/>
  <c r="AJ214" i="9"/>
  <c r="AO254" i="9"/>
  <c r="AN254" i="9"/>
  <c r="AM254" i="9"/>
  <c r="AL254" i="9"/>
  <c r="AK254" i="9"/>
  <c r="AJ254" i="9"/>
  <c r="AQ254" i="9" l="1"/>
  <c r="AT254" i="9" s="1"/>
  <c r="AQ235" i="9"/>
  <c r="AT235" i="9" s="1"/>
  <c r="AQ242" i="9"/>
  <c r="AT242" i="9" s="1"/>
  <c r="AQ243" i="9"/>
  <c r="AT243" i="9" s="1"/>
  <c r="AQ238" i="9"/>
  <c r="AT238" i="9" s="1"/>
  <c r="AQ240" i="9"/>
  <c r="AT240" i="9" s="1"/>
  <c r="AQ246" i="9"/>
  <c r="AT246" i="9" s="1"/>
  <c r="AQ236" i="9"/>
  <c r="AT236" i="9" s="1"/>
  <c r="AQ217" i="9"/>
  <c r="AT217" i="9" s="1"/>
  <c r="AQ221" i="9"/>
  <c r="AT221" i="9" s="1"/>
  <c r="AQ229" i="9"/>
  <c r="AT229" i="9" s="1"/>
  <c r="AQ247" i="9"/>
  <c r="AT247" i="9" s="1"/>
  <c r="AQ239" i="9"/>
  <c r="AT239" i="9" s="1"/>
  <c r="AQ216" i="9"/>
  <c r="AT216" i="9" s="1"/>
  <c r="AQ220" i="9"/>
  <c r="AT220" i="9" s="1"/>
  <c r="AQ232" i="9"/>
  <c r="AT232" i="9" s="1"/>
  <c r="AQ248" i="9"/>
  <c r="AT248" i="9" s="1"/>
  <c r="AQ244" i="9"/>
  <c r="AT244" i="9" s="1"/>
  <c r="AQ219" i="9"/>
  <c r="AT219" i="9" s="1"/>
  <c r="AQ223" i="9"/>
  <c r="AT223" i="9" s="1"/>
  <c r="AQ227" i="9"/>
  <c r="AT227" i="9" s="1"/>
  <c r="AQ231" i="9"/>
  <c r="AT231" i="9" s="1"/>
  <c r="AQ245" i="9"/>
  <c r="AT245" i="9" s="1"/>
  <c r="AQ241" i="9"/>
  <c r="AT241" i="9" s="1"/>
  <c r="AQ237" i="9"/>
  <c r="AT237" i="9" s="1"/>
  <c r="AQ233" i="9"/>
  <c r="AT233" i="9" s="1"/>
  <c r="AQ228" i="9"/>
  <c r="AT228" i="9" s="1"/>
  <c r="AQ225" i="9"/>
  <c r="AT225" i="9" s="1"/>
  <c r="AQ224" i="9"/>
  <c r="AT224" i="9" s="1"/>
  <c r="AQ214" i="9"/>
  <c r="AT214" i="9" s="1"/>
  <c r="AQ218" i="9"/>
  <c r="AT218" i="9" s="1"/>
  <c r="AQ222" i="9"/>
  <c r="AT222" i="9" s="1"/>
  <c r="AQ226" i="9"/>
  <c r="AT226" i="9" s="1"/>
  <c r="AQ230" i="9"/>
  <c r="AT230" i="9" s="1"/>
  <c r="AQ234" i="9"/>
  <c r="AT234" i="9" s="1"/>
  <c r="AO66" i="9" l="1"/>
  <c r="AN66" i="9"/>
  <c r="AM66" i="9"/>
  <c r="AL66" i="9"/>
  <c r="AK66" i="9"/>
  <c r="AJ66" i="9"/>
  <c r="AO65" i="9"/>
  <c r="AN65" i="9"/>
  <c r="AQ65" i="9" s="1"/>
  <c r="AT65" i="9" s="1"/>
  <c r="AM65" i="9"/>
  <c r="AL65" i="9"/>
  <c r="AK65" i="9"/>
  <c r="AJ65" i="9"/>
  <c r="AO52" i="9"/>
  <c r="AN52" i="9"/>
  <c r="AM52" i="9"/>
  <c r="AL52" i="9"/>
  <c r="AK52" i="9"/>
  <c r="AJ52" i="9"/>
  <c r="AO51" i="9"/>
  <c r="AN51" i="9"/>
  <c r="AM51" i="9"/>
  <c r="AL51" i="9"/>
  <c r="AK51" i="9"/>
  <c r="AJ51" i="9"/>
  <c r="AO43" i="9"/>
  <c r="AN43" i="9"/>
  <c r="AM43" i="9"/>
  <c r="AL43" i="9"/>
  <c r="AK43" i="9"/>
  <c r="AJ43" i="9"/>
  <c r="AO42" i="9"/>
  <c r="AN42" i="9"/>
  <c r="AQ42" i="9" s="1"/>
  <c r="AT42" i="9" s="1"/>
  <c r="AM42" i="9"/>
  <c r="AL42" i="9"/>
  <c r="AK42" i="9"/>
  <c r="AJ42" i="9"/>
  <c r="AO29" i="9"/>
  <c r="AN29" i="9"/>
  <c r="AM29" i="9"/>
  <c r="AL29" i="9"/>
  <c r="AK29" i="9"/>
  <c r="AJ29" i="9"/>
  <c r="AO28" i="9"/>
  <c r="AN28" i="9"/>
  <c r="AM28" i="9"/>
  <c r="AL28" i="9"/>
  <c r="AK28" i="9"/>
  <c r="AJ28" i="9"/>
  <c r="AO20" i="9"/>
  <c r="AN20" i="9"/>
  <c r="AM20" i="9"/>
  <c r="AL20" i="9"/>
  <c r="AK20" i="9"/>
  <c r="AJ20" i="9"/>
  <c r="AO19" i="9"/>
  <c r="AN19" i="9"/>
  <c r="AQ19" i="9" s="1"/>
  <c r="AT19" i="9" s="1"/>
  <c r="AM19" i="9"/>
  <c r="AL19" i="9"/>
  <c r="AK19" i="9"/>
  <c r="AJ19" i="9"/>
  <c r="AO6" i="9"/>
  <c r="AN6" i="9"/>
  <c r="AM6" i="9"/>
  <c r="AL6" i="9"/>
  <c r="AK6" i="9"/>
  <c r="AJ6" i="9"/>
  <c r="AO5" i="9"/>
  <c r="AN5" i="9"/>
  <c r="AM5" i="9"/>
  <c r="AL5" i="9"/>
  <c r="AK5" i="9"/>
  <c r="AJ5" i="9"/>
  <c r="AQ5" i="9" l="1"/>
  <c r="AT5" i="9" s="1"/>
  <c r="AQ28" i="9"/>
  <c r="AT28" i="9" s="1"/>
  <c r="AQ51" i="9"/>
  <c r="AT51" i="9" s="1"/>
  <c r="AQ29" i="9"/>
  <c r="AT29" i="9" s="1"/>
  <c r="AQ52" i="9"/>
  <c r="AT52" i="9" s="1"/>
  <c r="AQ66" i="9"/>
  <c r="AT66" i="9" s="1"/>
  <c r="AQ20" i="9"/>
  <c r="AT20" i="9" s="1"/>
  <c r="AQ43" i="9"/>
  <c r="AT43" i="9" s="1"/>
  <c r="AQ6" i="9"/>
  <c r="AT6" i="9" s="1"/>
  <c r="F21" i="11"/>
  <c r="F9" i="11"/>
  <c r="L3" i="11"/>
  <c r="L4" i="11"/>
  <c r="L5" i="11"/>
  <c r="L6" i="11"/>
  <c r="L2" i="11"/>
  <c r="K3" i="11"/>
  <c r="K4" i="11"/>
  <c r="K5" i="11"/>
  <c r="K6" i="11"/>
  <c r="K2" i="11"/>
  <c r="E3" i="11"/>
  <c r="E4" i="11"/>
  <c r="E5" i="11"/>
  <c r="E6" i="11"/>
  <c r="E9" i="11"/>
  <c r="E10" i="11"/>
  <c r="E11" i="11"/>
  <c r="E12" i="11"/>
  <c r="E13" i="11"/>
  <c r="E16" i="11"/>
  <c r="E17" i="11"/>
  <c r="E18" i="11"/>
  <c r="E19" i="11"/>
  <c r="E2" i="11"/>
  <c r="AO209" i="9" l="1"/>
  <c r="AN209" i="9"/>
  <c r="AM209" i="9"/>
  <c r="AL209" i="9"/>
  <c r="AK209" i="9"/>
  <c r="AJ209" i="9"/>
  <c r="AQ209" i="9" l="1"/>
  <c r="AT209" i="9" s="1"/>
  <c r="AO89" i="9" l="1"/>
  <c r="AN89" i="9"/>
  <c r="AM89" i="9"/>
  <c r="AL89" i="9"/>
  <c r="AK89" i="9"/>
  <c r="AJ89" i="9"/>
  <c r="AO88" i="9"/>
  <c r="AM88" i="9"/>
  <c r="AL88" i="9"/>
  <c r="AK88" i="9"/>
  <c r="AJ88" i="9"/>
  <c r="AN88" i="9"/>
  <c r="AQ88" i="9" l="1"/>
  <c r="AT88" i="9" s="1"/>
  <c r="AQ89" i="9"/>
  <c r="AT89" i="9" s="1"/>
  <c r="AM120" i="9" l="1"/>
  <c r="AO177" i="9"/>
  <c r="AM177" i="9"/>
  <c r="AL177" i="9"/>
  <c r="AK177" i="9"/>
  <c r="AJ177" i="9"/>
  <c r="AN177" i="9"/>
  <c r="AO170" i="9"/>
  <c r="AN170" i="9"/>
  <c r="AM170" i="9"/>
  <c r="AL170" i="9"/>
  <c r="AK170" i="9"/>
  <c r="AJ170" i="9"/>
  <c r="AO144" i="9"/>
  <c r="AN144" i="9"/>
  <c r="AM144" i="9"/>
  <c r="AL144" i="9"/>
  <c r="AK144" i="9"/>
  <c r="AJ144" i="9"/>
  <c r="AO143" i="9"/>
  <c r="AM143" i="9"/>
  <c r="AL143" i="9"/>
  <c r="AK143" i="9"/>
  <c r="AJ143" i="9"/>
  <c r="AN143" i="9"/>
  <c r="AO131" i="9"/>
  <c r="AN131" i="9"/>
  <c r="AM131" i="9"/>
  <c r="AL131" i="9"/>
  <c r="AK131" i="9"/>
  <c r="AJ131" i="9"/>
  <c r="AO130" i="9"/>
  <c r="AN130" i="9"/>
  <c r="AM130" i="9"/>
  <c r="AL130" i="9"/>
  <c r="AK130" i="9"/>
  <c r="AJ130" i="9"/>
  <c r="AO121" i="9"/>
  <c r="AN121" i="9"/>
  <c r="AM121" i="9"/>
  <c r="AL121" i="9"/>
  <c r="AK121" i="9"/>
  <c r="AJ121" i="9"/>
  <c r="AO120" i="9"/>
  <c r="AN120" i="9"/>
  <c r="AL120" i="9"/>
  <c r="AK120" i="9"/>
  <c r="AJ120" i="9"/>
  <c r="AO112" i="9"/>
  <c r="AN112" i="9"/>
  <c r="AM112" i="9"/>
  <c r="AL112" i="9"/>
  <c r="AK112" i="9"/>
  <c r="AJ112" i="9"/>
  <c r="AO111" i="9"/>
  <c r="AM111" i="9"/>
  <c r="AL111" i="9"/>
  <c r="AK111" i="9"/>
  <c r="AJ111" i="9"/>
  <c r="AN111" i="9"/>
  <c r="AO98" i="9"/>
  <c r="AN98" i="9"/>
  <c r="AM98" i="9"/>
  <c r="AL98" i="9"/>
  <c r="AK98" i="9"/>
  <c r="AJ98" i="9"/>
  <c r="AO97" i="9"/>
  <c r="AN97" i="9"/>
  <c r="AM97" i="9"/>
  <c r="AL97" i="9"/>
  <c r="AK97" i="9"/>
  <c r="AJ97" i="9"/>
  <c r="AO75" i="9"/>
  <c r="AN75" i="9"/>
  <c r="AM75" i="9"/>
  <c r="AL75" i="9"/>
  <c r="AK75" i="9"/>
  <c r="AJ75" i="9"/>
  <c r="AO74" i="9"/>
  <c r="AN74" i="9"/>
  <c r="AM74" i="9"/>
  <c r="AL74" i="9"/>
  <c r="AK74" i="9"/>
  <c r="AJ74" i="9"/>
  <c r="AO202" i="9"/>
  <c r="AN202" i="9"/>
  <c r="AM202" i="9"/>
  <c r="AL202" i="9"/>
  <c r="AK202" i="9"/>
  <c r="AJ202" i="9"/>
  <c r="AO203" i="9"/>
  <c r="AN203" i="9"/>
  <c r="AM203" i="9"/>
  <c r="AL203" i="9"/>
  <c r="AK203" i="9"/>
  <c r="AJ203" i="9"/>
  <c r="AQ170" i="9" l="1"/>
  <c r="AT170" i="9" s="1"/>
  <c r="AQ177" i="9"/>
  <c r="AT177" i="9" s="1"/>
  <c r="AQ121" i="9"/>
  <c r="AT121" i="9" s="1"/>
  <c r="AQ144" i="9"/>
  <c r="AT144" i="9" s="1"/>
  <c r="AQ112" i="9"/>
  <c r="AT112" i="9" s="1"/>
  <c r="AQ131" i="9"/>
  <c r="AT131" i="9" s="1"/>
  <c r="AQ130" i="9"/>
  <c r="AT130" i="9" s="1"/>
  <c r="AQ143" i="9"/>
  <c r="AT143" i="9" s="1"/>
  <c r="AQ98" i="9"/>
  <c r="AT98" i="9" s="1"/>
  <c r="AQ120" i="9"/>
  <c r="AT120" i="9" s="1"/>
  <c r="AQ111" i="9"/>
  <c r="AT111" i="9" s="1"/>
  <c r="AQ97" i="9"/>
  <c r="AT97" i="9" s="1"/>
  <c r="AQ75" i="9"/>
  <c r="AT75" i="9" s="1"/>
  <c r="AQ74" i="9"/>
  <c r="AT74" i="9" s="1"/>
  <c r="AQ202" i="9"/>
  <c r="AT202" i="9" s="1"/>
  <c r="AQ203" i="9"/>
  <c r="AT203" i="9" s="1"/>
</calcChain>
</file>

<file path=xl/sharedStrings.xml><?xml version="1.0" encoding="utf-8"?>
<sst xmlns="http://schemas.openxmlformats.org/spreadsheetml/2006/main" count="3952" uniqueCount="560">
  <si>
    <t>-</t>
  </si>
  <si>
    <t>Pa</t>
  </si>
  <si>
    <t>%</t>
  </si>
  <si>
    <t>Léto</t>
  </si>
  <si>
    <t>Zima</t>
  </si>
  <si>
    <t>kW</t>
  </si>
  <si>
    <t xml:space="preserve"> Vzduchový výkon</t>
  </si>
  <si>
    <t>Název zařízení</t>
  </si>
  <si>
    <t>ks</t>
  </si>
  <si>
    <t>m3 / h</t>
  </si>
  <si>
    <t>m3/h</t>
  </si>
  <si>
    <t>kPa</t>
  </si>
  <si>
    <t>A</t>
  </si>
  <si>
    <t>Relativní vlhkost</t>
  </si>
  <si>
    <t>*</t>
  </si>
  <si>
    <t>V</t>
  </si>
  <si>
    <t>kg</t>
  </si>
  <si>
    <t>Číslo zařízení</t>
  </si>
  <si>
    <t>Hmotnost</t>
  </si>
  <si>
    <t>Parametry vzduchu z jednotky</t>
  </si>
  <si>
    <t>Napájení</t>
  </si>
  <si>
    <t>Poznámka</t>
  </si>
  <si>
    <t>Externí tlak ventilátoru</t>
  </si>
  <si>
    <t>Stupeň filtrace</t>
  </si>
  <si>
    <t>Vlhčící výkon</t>
  </si>
  <si>
    <t>množství média</t>
  </si>
  <si>
    <t>Napojení</t>
  </si>
  <si>
    <t>Chladící výkon</t>
  </si>
  <si>
    <t>Příkon</t>
  </si>
  <si>
    <t>Proud</t>
  </si>
  <si>
    <t>Napětí</t>
  </si>
  <si>
    <t>kg/h</t>
  </si>
  <si>
    <t>"</t>
  </si>
  <si>
    <t>Způsob napájení</t>
  </si>
  <si>
    <t>celkový příkon (400 V)</t>
  </si>
  <si>
    <t>celkový příkon (230 V)</t>
  </si>
  <si>
    <t>ELE</t>
  </si>
  <si>
    <t>Požadavky na profese:</t>
  </si>
  <si>
    <t>Stavba</t>
  </si>
  <si>
    <t>ºC</t>
  </si>
  <si>
    <t>Přívod 
(čerstvý vzduch)</t>
  </si>
  <si>
    <t xml:space="preserve">Odvod
</t>
  </si>
  <si>
    <t>Výměník (rotační/deskový)</t>
  </si>
  <si>
    <t>Počet okruhů</t>
  </si>
  <si>
    <t>Topný výkon</t>
  </si>
  <si>
    <t>Ztráta výměníku</t>
  </si>
  <si>
    <t>Typ média</t>
  </si>
  <si>
    <t>ZTI</t>
  </si>
  <si>
    <t>celková spotřeba plynu</t>
  </si>
  <si>
    <t>Přívod 
(s cirkulací)</t>
  </si>
  <si>
    <t>Způsob ovládání</t>
  </si>
  <si>
    <t>připojovací tlak plynu</t>
  </si>
  <si>
    <t>topný výkon v plynu</t>
  </si>
  <si>
    <t>celkový příkon za hodinu</t>
  </si>
  <si>
    <t>počet hodin denně</t>
  </si>
  <si>
    <t>počet dní v provozu</t>
  </si>
  <si>
    <t>h</t>
  </si>
  <si>
    <t>d</t>
  </si>
  <si>
    <t>spotřeba ročně</t>
  </si>
  <si>
    <t>MWh/rok</t>
  </si>
  <si>
    <t>Typ zařízení</t>
  </si>
  <si>
    <t>Označení</t>
  </si>
  <si>
    <t>3f/ 400V</t>
  </si>
  <si>
    <t>EPS</t>
  </si>
  <si>
    <t>celkový topný výkon - voda</t>
  </si>
  <si>
    <t>celkový chladící výkon - vody</t>
  </si>
  <si>
    <t>Voda</t>
  </si>
  <si>
    <t>UT</t>
  </si>
  <si>
    <t>D</t>
  </si>
  <si>
    <t>MaR</t>
  </si>
  <si>
    <t>Odvodní ventilátor</t>
  </si>
  <si>
    <t>F7</t>
  </si>
  <si>
    <t>M5</t>
  </si>
  <si>
    <t>VZT jednotka</t>
  </si>
  <si>
    <t>1f/ 230V</t>
  </si>
  <si>
    <t>AHU 03.002</t>
  </si>
  <si>
    <t>AHU 03.001</t>
  </si>
  <si>
    <t>AHU 02.001</t>
  </si>
  <si>
    <t>AHU 01.002</t>
  </si>
  <si>
    <t>Větrání administrativních prostor</t>
  </si>
  <si>
    <t>AHU 04.001</t>
  </si>
  <si>
    <t>Větrání administrativních prostor - Vlhčení (parní)</t>
  </si>
  <si>
    <t>min. 30</t>
  </si>
  <si>
    <t>R</t>
  </si>
  <si>
    <t>&lt; 20</t>
  </si>
  <si>
    <t>min. 30 %</t>
  </si>
  <si>
    <t>EF XX</t>
  </si>
  <si>
    <t>Při požáru odpojí.</t>
  </si>
  <si>
    <t>Ovládání vč. napojení na ovladač popř. i dodávka ovladače - Plynule regulovatelné.</t>
  </si>
  <si>
    <t>Přívodní ventilátor</t>
  </si>
  <si>
    <t>Ele</t>
  </si>
  <si>
    <t>Větrání laboratoří</t>
  </si>
  <si>
    <t>F9</t>
  </si>
  <si>
    <t>AHU 01.001</t>
  </si>
  <si>
    <t>AHU 02.002</t>
  </si>
  <si>
    <t>AHU 04.002</t>
  </si>
  <si>
    <t>AHU 05.001</t>
  </si>
  <si>
    <t>AHU 05.002</t>
  </si>
  <si>
    <t>AHU 06.001</t>
  </si>
  <si>
    <t>Větrání čistých prostor - Vlhčení (parní)</t>
  </si>
  <si>
    <t>Větrání čistých prostor</t>
  </si>
  <si>
    <t>AHU 07.001</t>
  </si>
  <si>
    <t>AHU 07.002</t>
  </si>
  <si>
    <t>Větrání šaten</t>
  </si>
  <si>
    <t>Větrání UTZ 3</t>
  </si>
  <si>
    <t>Větrání UTZ 3 - Vlhčení (parní)</t>
  </si>
  <si>
    <t>AHU 8.001</t>
  </si>
  <si>
    <t>AHU 8.002</t>
  </si>
  <si>
    <t>Zajistí napájení rozvaděče profese MaR.</t>
  </si>
  <si>
    <t>V případě požáru zajistí signál a v kooperaci s profesí Ele odstavení od napájení VZT zařízení.</t>
  </si>
  <si>
    <t>Zajistí dodávku topné vody vč. dodávky regulačních a směšovacích armatur.</t>
  </si>
  <si>
    <t>Zajistí odvod kondenzátu od chladiče, rekuperace a s teplotou 100°C od místa distrubuce páry.</t>
  </si>
  <si>
    <t>Dodá provedení otvoru a jejich zapravení vč. dodávek požárních ucpávek.</t>
  </si>
  <si>
    <t>Chl</t>
  </si>
  <si>
    <t>Zajistí dodávku chladné vody vč. dodávky regulačních armatur.</t>
  </si>
  <si>
    <t>Zajistí napájení - 230 V, zajistí ovládání a monitoring.</t>
  </si>
  <si>
    <t>Zajistí napájení - 400  V a napájení rozvaděče MaR.</t>
  </si>
  <si>
    <t xml:space="preserve">Zajistí odvod kondenzátu od distributoru a od vyvíječe vč. odkanalizování s teplotou 100°C </t>
  </si>
  <si>
    <t>Dodá ocelovou konstrukci pro vyjíječ.</t>
  </si>
  <si>
    <t>Zajistí ovládání a monitoring chodu VZT jednotek a regulátorů průtoku - 8 ks.</t>
  </si>
  <si>
    <t>Zajistí odvod kondenzátu od rekuperace.</t>
  </si>
  <si>
    <t>Větrání CHÚC - typ A</t>
  </si>
  <si>
    <t xml:space="preserve">Větrání CHÚC - typ B </t>
  </si>
  <si>
    <t>SF 01</t>
  </si>
  <si>
    <t>SF 02</t>
  </si>
  <si>
    <t>Ia = 13,65 A (Ia/In = 7,8)</t>
  </si>
  <si>
    <t>Ia = 5,71 A (Ia/In = 8,1)</t>
  </si>
  <si>
    <t>Větrání laboratoří - Vlhčení (parní)</t>
  </si>
  <si>
    <t>Parní vyvíječ - skladba dvou (suma 80 kg/h)</t>
  </si>
  <si>
    <t>EF 100</t>
  </si>
  <si>
    <t>Havarijní odvětrání strojovny chlazení</t>
  </si>
  <si>
    <t>Napájení rozvaděče MaR.</t>
  </si>
  <si>
    <t>Napájení a ovládání vč. ventilátoru a klapky se servo-pohonem 230V - pod napětím otevřeno. Ovládání na základě koncentrace chladiva vč. dodávky čidel.</t>
  </si>
  <si>
    <t>Napájení a ovládání ventilátoru a klapky (+ světlíku) se servo-pohonem 230V - bez napětí otevřeno. Ovládání na základě příkazu EPS.</t>
  </si>
  <si>
    <t xml:space="preserve">Zajistí ovládání. </t>
  </si>
  <si>
    <r>
      <t>Stavba dodá otevíratelné světlíky s čistou plochou – CHÚC typu A – 0,8 m</t>
    </r>
    <r>
      <rPr>
        <i/>
        <vertAlign val="superscript"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 xml:space="preserve"> a CHÚC typu B – 2,5 m</t>
    </r>
    <r>
      <rPr>
        <i/>
        <vertAlign val="superscript"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>.</t>
    </r>
  </si>
  <si>
    <t>Regulace na průtok</t>
  </si>
  <si>
    <t>Regulátor variabilního průtoku Trox - odvodní</t>
  </si>
  <si>
    <t>Regulátor variabilního průtoku Trox - přívodní</t>
  </si>
  <si>
    <t>Poloha - byt č.</t>
  </si>
  <si>
    <t>Typ elementu</t>
  </si>
  <si>
    <t>Zař.č.</t>
  </si>
  <si>
    <t>AHU 01</t>
  </si>
  <si>
    <t>AHU 01.101</t>
  </si>
  <si>
    <t>AHU 01.102</t>
  </si>
  <si>
    <t>AHU 01.103</t>
  </si>
  <si>
    <t>AHU 01.104</t>
  </si>
  <si>
    <t>AHU 01.105</t>
  </si>
  <si>
    <t>AHU 01.106</t>
  </si>
  <si>
    <t>AHU 01.107</t>
  </si>
  <si>
    <t>AHU 01.108</t>
  </si>
  <si>
    <t>AHU 01.109</t>
  </si>
  <si>
    <t>AHU 01.110</t>
  </si>
  <si>
    <t>AHU 01.111</t>
  </si>
  <si>
    <t>AHU 01.112</t>
  </si>
  <si>
    <t>AHU 01.113</t>
  </si>
  <si>
    <t>AHU 01.114</t>
  </si>
  <si>
    <t>AHU 01.115</t>
  </si>
  <si>
    <t>AHU 01.116</t>
  </si>
  <si>
    <t>AHU 01.117</t>
  </si>
  <si>
    <t>AHU 01.118</t>
  </si>
  <si>
    <t>AHU 01.119</t>
  </si>
  <si>
    <t>AHU 01.120</t>
  </si>
  <si>
    <t>AHU 01.121</t>
  </si>
  <si>
    <t>AHU 01.122</t>
  </si>
  <si>
    <t>AHU 01.123</t>
  </si>
  <si>
    <t>AHU 01.124</t>
  </si>
  <si>
    <t>AHU 01.125</t>
  </si>
  <si>
    <t>AHU 01.126</t>
  </si>
  <si>
    <t>AHU 01.127</t>
  </si>
  <si>
    <t>AHU 01.128</t>
  </si>
  <si>
    <t>4.NP</t>
  </si>
  <si>
    <t>3.NP</t>
  </si>
  <si>
    <t>2.NP</t>
  </si>
  <si>
    <t>AHU 02</t>
  </si>
  <si>
    <t>AHU 02.101</t>
  </si>
  <si>
    <t>AHU 02.102</t>
  </si>
  <si>
    <t>AHU 02.103</t>
  </si>
  <si>
    <t>AHU 02.104</t>
  </si>
  <si>
    <t>AHU 02.105</t>
  </si>
  <si>
    <t>AHU 02.106</t>
  </si>
  <si>
    <t>AHU 02.107</t>
  </si>
  <si>
    <t>AHU 02.108</t>
  </si>
  <si>
    <t>AHU 02.109</t>
  </si>
  <si>
    <t>AHU 02.110</t>
  </si>
  <si>
    <t>AHU 02.111</t>
  </si>
  <si>
    <t>AHU 02.112</t>
  </si>
  <si>
    <t>AHU 02.113</t>
  </si>
  <si>
    <t>AHU 02.114</t>
  </si>
  <si>
    <t>AHU 02.115</t>
  </si>
  <si>
    <t>AHU 02.116</t>
  </si>
  <si>
    <t>AHU 02.117</t>
  </si>
  <si>
    <t>AHU 02.118</t>
  </si>
  <si>
    <t>AHU 02.119</t>
  </si>
  <si>
    <t>AHU 02.120</t>
  </si>
  <si>
    <t>AHU 02.121</t>
  </si>
  <si>
    <t>AHU 02.122</t>
  </si>
  <si>
    <t>AHU 02.123</t>
  </si>
  <si>
    <t>AHU 02.124</t>
  </si>
  <si>
    <t>AHU 02.125</t>
  </si>
  <si>
    <t>AHU 02.126</t>
  </si>
  <si>
    <t>AHU 02.127</t>
  </si>
  <si>
    <t>AHU 02.128</t>
  </si>
  <si>
    <t>AHU 02.129</t>
  </si>
  <si>
    <t>AHU 02.130</t>
  </si>
  <si>
    <t>AHU 02.131</t>
  </si>
  <si>
    <t>AHU 02.132</t>
  </si>
  <si>
    <t>AHU 02.133</t>
  </si>
  <si>
    <t>AHU 02.134</t>
  </si>
  <si>
    <t>AHU 02.135</t>
  </si>
  <si>
    <t>AHU 02.136</t>
  </si>
  <si>
    <t>AHU 02.137</t>
  </si>
  <si>
    <t>AHU 03.101</t>
  </si>
  <si>
    <t>AHU 03.102</t>
  </si>
  <si>
    <t>AHU 03.103</t>
  </si>
  <si>
    <t>AHU 03.104</t>
  </si>
  <si>
    <t>AHU 03.105</t>
  </si>
  <si>
    <t>AHU 03.106</t>
  </si>
  <si>
    <t>AHU 03</t>
  </si>
  <si>
    <t>AHU 03.107</t>
  </si>
  <si>
    <t>AHU 03.108</t>
  </si>
  <si>
    <t>AHU 03.109</t>
  </si>
  <si>
    <t>AHU 03.110</t>
  </si>
  <si>
    <t>AHU 03.111</t>
  </si>
  <si>
    <t>AHU 03.112</t>
  </si>
  <si>
    <t>AHU 03.113</t>
  </si>
  <si>
    <t>AHU 03.114</t>
  </si>
  <si>
    <t>AHU 03.115</t>
  </si>
  <si>
    <t>AHU 03.116</t>
  </si>
  <si>
    <t>AHU 03.117</t>
  </si>
  <si>
    <t>AHU 03.118</t>
  </si>
  <si>
    <t>AHU 03.119</t>
  </si>
  <si>
    <t>AHU 03.120</t>
  </si>
  <si>
    <t>AHU 03.121</t>
  </si>
  <si>
    <t>AHU 03.122</t>
  </si>
  <si>
    <t>AHU 03.123</t>
  </si>
  <si>
    <t>AHU 03.124</t>
  </si>
  <si>
    <t>AHU 03.125</t>
  </si>
  <si>
    <t>AHU 03.126</t>
  </si>
  <si>
    <t>AHU 03.127</t>
  </si>
  <si>
    <t>AHU 03.128</t>
  </si>
  <si>
    <t>AHU 03.129</t>
  </si>
  <si>
    <t>AHU 03.130</t>
  </si>
  <si>
    <t>AHU 03.131</t>
  </si>
  <si>
    <t>AHU 03.132</t>
  </si>
  <si>
    <t>AHU 03.133</t>
  </si>
  <si>
    <t>AHU 04</t>
  </si>
  <si>
    <t>AHU 04.101</t>
  </si>
  <si>
    <t>AHU 04.102</t>
  </si>
  <si>
    <t>AHU 04.103</t>
  </si>
  <si>
    <t>AHU 04.104</t>
  </si>
  <si>
    <t>AHU 04.105</t>
  </si>
  <si>
    <t>AHU 04.106</t>
  </si>
  <si>
    <t>AHU 04.107</t>
  </si>
  <si>
    <t>AHU 04.108</t>
  </si>
  <si>
    <t>AHU 04.109</t>
  </si>
  <si>
    <t>AHU 04.110</t>
  </si>
  <si>
    <t>AHU 04.111</t>
  </si>
  <si>
    <t>AHU 04.112</t>
  </si>
  <si>
    <t>AHU 04.113</t>
  </si>
  <si>
    <t>AHU 04.114</t>
  </si>
  <si>
    <t>AHU 04.115</t>
  </si>
  <si>
    <t>AHU 04.116</t>
  </si>
  <si>
    <t>AHU 04.117</t>
  </si>
  <si>
    <t>AHU 04.118</t>
  </si>
  <si>
    <t>AHU 04.119</t>
  </si>
  <si>
    <t>AHU 04.120</t>
  </si>
  <si>
    <t>AHU 04.121</t>
  </si>
  <si>
    <t>AHU 04.122</t>
  </si>
  <si>
    <t>AHU 04.123</t>
  </si>
  <si>
    <t>AHU 04.124</t>
  </si>
  <si>
    <t>AHU 04.125</t>
  </si>
  <si>
    <t>AHU 04.126</t>
  </si>
  <si>
    <t>AHU 04.127</t>
  </si>
  <si>
    <t>AHU 04.128</t>
  </si>
  <si>
    <t>AHU 04.129</t>
  </si>
  <si>
    <t>AHU 04.130</t>
  </si>
  <si>
    <t>AHU 04.131</t>
  </si>
  <si>
    <t>AHU 04.132</t>
  </si>
  <si>
    <t>AHU 04.133</t>
  </si>
  <si>
    <t>AHU 04.134</t>
  </si>
  <si>
    <t>AHU 04.135</t>
  </si>
  <si>
    <t>AHU 04.136</t>
  </si>
  <si>
    <t>AHU 01.129</t>
  </si>
  <si>
    <t>AHU 01.130</t>
  </si>
  <si>
    <t>AHU 01.131</t>
  </si>
  <si>
    <t>AHU 01.132</t>
  </si>
  <si>
    <t>AHU 01.133</t>
  </si>
  <si>
    <t>AHU 01.134</t>
  </si>
  <si>
    <t>1.NP</t>
  </si>
  <si>
    <t>AHU 01.135</t>
  </si>
  <si>
    <t>AHU 02.138</t>
  </si>
  <si>
    <t>AHU 02.139</t>
  </si>
  <si>
    <t>AHU 02.140</t>
  </si>
  <si>
    <t>AHU 02.141</t>
  </si>
  <si>
    <t>AHU 02.142</t>
  </si>
  <si>
    <t>AHU 03.134</t>
  </si>
  <si>
    <t>AHU 03.135</t>
  </si>
  <si>
    <t>AHU 03.136</t>
  </si>
  <si>
    <t>AHU 03.137</t>
  </si>
  <si>
    <t>AHU 03.138</t>
  </si>
  <si>
    <t>AHU 03.139</t>
  </si>
  <si>
    <t>AHU 03.140</t>
  </si>
  <si>
    <t>AHU 04.137</t>
  </si>
  <si>
    <t>AHU 04.138</t>
  </si>
  <si>
    <t>AHU 04.139</t>
  </si>
  <si>
    <t>AHU 04.140</t>
  </si>
  <si>
    <t>2 x 30</t>
  </si>
  <si>
    <t>2 x 43,3</t>
  </si>
  <si>
    <t>2 x 3f/ 400V</t>
  </si>
  <si>
    <t>ePM10/55% (M5)</t>
  </si>
  <si>
    <t>coarse 60% (G4)</t>
  </si>
  <si>
    <t>ePM1/60% Premium F7, ePM1/85% (F9)</t>
  </si>
  <si>
    <t>Zajistí dodávku FM.</t>
  </si>
  <si>
    <t>DN 65</t>
  </si>
  <si>
    <t>Chlazení 
(8/14°C) bez glykolu</t>
  </si>
  <si>
    <t>Topení 
(voda 50/40 °C ) bez glykolu</t>
  </si>
  <si>
    <t>DN 50</t>
  </si>
  <si>
    <t>VODA</t>
  </si>
  <si>
    <t>15,5</t>
  </si>
  <si>
    <t>23,0</t>
  </si>
  <si>
    <t>FM dodá profese MaR</t>
  </si>
  <si>
    <t>Zajistí odvod kondenzátu s teplotou nad 100°C od místa distrubuce páry (VZT jednotky) - sifon je dodávkou profese VZT.</t>
  </si>
  <si>
    <t>Zajistí odvod kondenzátu od chladiče a rekuperace - sifony jaou dodávkou profese VZT.</t>
  </si>
  <si>
    <t>Odvod kondenzátu - parní vlhčení:</t>
  </si>
  <si>
    <t>Zajistí dodávku upravené vody - parametry uvedeny pod tabulkou zařízení.</t>
  </si>
  <si>
    <t>20-25</t>
  </si>
  <si>
    <t>35-60</t>
  </si>
  <si>
    <t>240-360</t>
  </si>
  <si>
    <t>Strop</t>
  </si>
  <si>
    <t>Dopoj</t>
  </si>
  <si>
    <t>10 x 360</t>
  </si>
  <si>
    <t>2 x 360</t>
  </si>
  <si>
    <t>1 x 450</t>
  </si>
  <si>
    <t>1 x 360</t>
  </si>
  <si>
    <t>1 x 160</t>
  </si>
  <si>
    <t>4 x 360</t>
  </si>
  <si>
    <t>1 x 250</t>
  </si>
  <si>
    <t>31,0</t>
  </si>
  <si>
    <t>ePM1/85% (F9)</t>
  </si>
  <si>
    <t>Zajistí ovládání a monitoring chodu VZT jednotek a regulátorů průtoku - počet dle schéma. Á jednotka max. počet 16 ks na patro. Příprava na 64 ks regulátorů průtoku.</t>
  </si>
  <si>
    <t>Dodá požární ucpávky.</t>
  </si>
  <si>
    <t>Zajistí napájení - 400  V a napájení rozvaděče MaR. Dvě samostatné dopojení !</t>
  </si>
  <si>
    <t>do 1,0</t>
  </si>
  <si>
    <t>Parní vyvíječ - skladba dvou (suma 60 kg/h)</t>
  </si>
  <si>
    <t>2 x 22,3</t>
  </si>
  <si>
    <t>2 x 32,3</t>
  </si>
  <si>
    <t>Zajistí odvod kondenzátu s teplotou nad 100°C z vnějšímo místa distributotu páry - sifon dodávkou profese ZTI a je nutné provést odvod dle manuálu výrobce (smyšky , vychlazení apod.).</t>
  </si>
  <si>
    <t>Zajistí odvod kondenzátu od vyvíječe - sifon dodávkou profese ZTI a je nutné provést odvod dle manuálu výrobce (smyšky , vychlazení apod.).</t>
  </si>
  <si>
    <t>43,3</t>
  </si>
  <si>
    <t>Parní vyvíječ - 35 kg/h</t>
  </si>
  <si>
    <t>Jištění 63 A.</t>
  </si>
  <si>
    <t>Jištění 2 x 40 A.</t>
  </si>
  <si>
    <t>Zajistí odvod kondenzátu od chladiče - sifon dodávkou profese VZT.</t>
  </si>
  <si>
    <t>Zajistí ovládání a monitoring chodu VZT jednotky.</t>
  </si>
  <si>
    <t>Zajistí ovládání a monitoring chodu VZT jednotek a regulátorů průtoku - počet RP uveden ve schéma.</t>
  </si>
  <si>
    <t>Jištění 2x 63 A.</t>
  </si>
  <si>
    <t>Laboratorní digestoř - Vekron - Šířka 1200 - Ne Atex !</t>
  </si>
  <si>
    <t>EF 01</t>
  </si>
  <si>
    <t>EF 02</t>
  </si>
  <si>
    <t>EF 03</t>
  </si>
  <si>
    <t>EF 04</t>
  </si>
  <si>
    <t>EF 05</t>
  </si>
  <si>
    <t>EF 06</t>
  </si>
  <si>
    <t>EF 07</t>
  </si>
  <si>
    <t>EF 08</t>
  </si>
  <si>
    <t>EF 09</t>
  </si>
  <si>
    <t>EF 10</t>
  </si>
  <si>
    <t>EF 11</t>
  </si>
  <si>
    <t>EF 12</t>
  </si>
  <si>
    <t>EF 13</t>
  </si>
  <si>
    <t>EF 14</t>
  </si>
  <si>
    <t>EF 15</t>
  </si>
  <si>
    <t>EF 16</t>
  </si>
  <si>
    <t>EF 17</t>
  </si>
  <si>
    <t>EF 18</t>
  </si>
  <si>
    <t>EF 19</t>
  </si>
  <si>
    <t>EF 20</t>
  </si>
  <si>
    <t>EF 21</t>
  </si>
  <si>
    <t>EF 22</t>
  </si>
  <si>
    <t>EF 23</t>
  </si>
  <si>
    <t>EF 24</t>
  </si>
  <si>
    <t>EF 25</t>
  </si>
  <si>
    <t>EF 26</t>
  </si>
  <si>
    <t>EF 27</t>
  </si>
  <si>
    <t>Skříň na nebezpečné látky</t>
  </si>
  <si>
    <t>Skříň na tlakové láhve</t>
  </si>
  <si>
    <t>Příkrajovna - ME - Skříň na chemikálie</t>
  </si>
  <si>
    <t>Sklad neb. látek - ME - Skříň na hořlaviny</t>
  </si>
  <si>
    <t>Sklad neb. látek - ME - Skříň na chemikálie</t>
  </si>
  <si>
    <t>Příkrajovna - ME - Přikrajovací box</t>
  </si>
  <si>
    <t>Příkrajovna - ME - Skříň na rezervy</t>
  </si>
  <si>
    <t>Příkrajovna - ME - Tkáňový automat</t>
  </si>
  <si>
    <t>Skříň na chemikálie</t>
  </si>
  <si>
    <t>Stolní digestoř - Šířka 600 - Ne Atex !</t>
  </si>
  <si>
    <t>Barvící a montážnáí automat - Šířka 197 - Ne Atex !</t>
  </si>
  <si>
    <t>EF 28</t>
  </si>
  <si>
    <t>EF 29</t>
  </si>
  <si>
    <t>EF 30</t>
  </si>
  <si>
    <t>EF 31</t>
  </si>
  <si>
    <t>EF 32</t>
  </si>
  <si>
    <t>EF 33</t>
  </si>
  <si>
    <t>EF 34</t>
  </si>
  <si>
    <t>EF 35</t>
  </si>
  <si>
    <t>Laboratorní digestoř - Šířka 1200 - Ne Atex !</t>
  </si>
  <si>
    <t>Lab. digestoř - Šířka 1500 - NE - Atex !</t>
  </si>
  <si>
    <t>Posuvný odtah</t>
  </si>
  <si>
    <t>Autokláv</t>
  </si>
  <si>
    <t>Odtah</t>
  </si>
  <si>
    <t>Odtah Merkaptany</t>
  </si>
  <si>
    <t>5,3</t>
  </si>
  <si>
    <t>17,4</t>
  </si>
  <si>
    <t>Parní vyvíječ - (suma 16 kg/h)</t>
  </si>
  <si>
    <t>Jištění 20 A.</t>
  </si>
  <si>
    <t>7,2</t>
  </si>
  <si>
    <t>2 x 3,0</t>
  </si>
  <si>
    <t>2 x 7,2</t>
  </si>
  <si>
    <t>2 x 4,0</t>
  </si>
  <si>
    <t>2 x 9,1</t>
  </si>
  <si>
    <t>9,1</t>
  </si>
  <si>
    <t>ePM1/60% Premium F7</t>
  </si>
  <si>
    <t>FM dodá MaR</t>
  </si>
  <si>
    <t>Laboratorní digestoř - Šířka 1200</t>
  </si>
  <si>
    <t>VRR 160/701W - 2900</t>
  </si>
  <si>
    <t>TCV 202</t>
  </si>
  <si>
    <t>P-CO 252</t>
  </si>
  <si>
    <t>AHU 10.001</t>
  </si>
  <si>
    <t>Zajistí napájení ovládání a monitoring chodu elektrického ohřevu + chlazení + parního vlhčení. MaR dodá tlakové čidlo na chladič a dle něj bude odepínat chod elektrického ohřevu.</t>
  </si>
  <si>
    <t>min. 50</t>
  </si>
  <si>
    <t>AHU 10.002</t>
  </si>
  <si>
    <t>Větrání MRI a TEM - lokální (potrubní) sestava</t>
  </si>
  <si>
    <t>Větrání MRI a TEM - lokální (potrubní) sestava - Vlhčení (parní)</t>
  </si>
  <si>
    <t>3x1,5 kW</t>
  </si>
  <si>
    <t>voda</t>
  </si>
  <si>
    <t>DN 15</t>
  </si>
  <si>
    <t>min. 50%</t>
  </si>
  <si>
    <t>ACC 1.001</t>
  </si>
  <si>
    <t>Mikroskop - přesná klimatizace.</t>
  </si>
  <si>
    <t>4,56 A</t>
  </si>
  <si>
    <t>17</t>
  </si>
  <si>
    <t>400</t>
  </si>
  <si>
    <t>Přesná klimatizace</t>
  </si>
  <si>
    <t>10</t>
  </si>
  <si>
    <t>Parní vyvíječ - (suma 3 kg/h)</t>
  </si>
  <si>
    <t>Mikroskop - přesná klimatizace - vlhčení.</t>
  </si>
  <si>
    <t>AHU 07.101</t>
  </si>
  <si>
    <t>AHU 07.102</t>
  </si>
  <si>
    <t>AHU 07.103</t>
  </si>
  <si>
    <t>AHU 07.104</t>
  </si>
  <si>
    <t>AHU 07.105</t>
  </si>
  <si>
    <t>AHU 07.106</t>
  </si>
  <si>
    <t>AHU 07.107</t>
  </si>
  <si>
    <t>AHU 07.108</t>
  </si>
  <si>
    <t>AHU 07.109</t>
  </si>
  <si>
    <t>AHU 07.110</t>
  </si>
  <si>
    <t>AHU 07.111</t>
  </si>
  <si>
    <t>AHU 07.112</t>
  </si>
  <si>
    <t>AHU 07.113</t>
  </si>
  <si>
    <t>AHU 07.114</t>
  </si>
  <si>
    <t>AHU 07.115</t>
  </si>
  <si>
    <t>AHU 07.116</t>
  </si>
  <si>
    <t>AHU 07.117</t>
  </si>
  <si>
    <t>AHU 07.118</t>
  </si>
  <si>
    <t>AHU 07.119</t>
  </si>
  <si>
    <t>AHU 07.120</t>
  </si>
  <si>
    <t>AHU 07.121</t>
  </si>
  <si>
    <t>AHU 07.122</t>
  </si>
  <si>
    <t>AHU 07.123</t>
  </si>
  <si>
    <t>AHU 07.124</t>
  </si>
  <si>
    <t>AHU 07.125</t>
  </si>
  <si>
    <t>AHU 07.126</t>
  </si>
  <si>
    <t>AHU 07.127</t>
  </si>
  <si>
    <t>AHU 07.128</t>
  </si>
  <si>
    <t>AHU 07</t>
  </si>
  <si>
    <t>AHU 08.101</t>
  </si>
  <si>
    <t>AHU 08.102</t>
  </si>
  <si>
    <t>AHU 08.103</t>
  </si>
  <si>
    <t>AHU 08.104</t>
  </si>
  <si>
    <t>AHU 08.105</t>
  </si>
  <si>
    <t>AHU 08.106</t>
  </si>
  <si>
    <t>AHU 08.107</t>
  </si>
  <si>
    <t>AHU 08.108</t>
  </si>
  <si>
    <t>AHU 08</t>
  </si>
  <si>
    <t>5.NP</t>
  </si>
  <si>
    <t>4-5.NP</t>
  </si>
  <si>
    <t>2-3.NP</t>
  </si>
  <si>
    <t>1-2.NP</t>
  </si>
  <si>
    <t>3-4.NP</t>
  </si>
  <si>
    <t>Pozice</t>
  </si>
  <si>
    <t>VZT</t>
  </si>
  <si>
    <t>Rozměr</t>
  </si>
  <si>
    <t>Umístění</t>
  </si>
  <si>
    <t>Specifikace</t>
  </si>
  <si>
    <t>kód</t>
  </si>
  <si>
    <t>Kusů</t>
  </si>
  <si>
    <t>Zařízení č. AHU 1 - Větrání administrativních prostor</t>
  </si>
  <si>
    <t>AHU 1</t>
  </si>
  <si>
    <t>.</t>
  </si>
  <si>
    <t>FDMA</t>
  </si>
  <si>
    <t>TPM 018/01</t>
  </si>
  <si>
    <t>AHU 2</t>
  </si>
  <si>
    <t>FDML</t>
  </si>
  <si>
    <t>TPM 130/17</t>
  </si>
  <si>
    <t>800x900</t>
  </si>
  <si>
    <t>TPM 140/19</t>
  </si>
  <si>
    <t>FDMR</t>
  </si>
  <si>
    <t>DN 200</t>
  </si>
  <si>
    <t>AHU 3</t>
  </si>
  <si>
    <t>AHU 4</t>
  </si>
  <si>
    <t>AHU 5</t>
  </si>
  <si>
    <t>AHU 6</t>
  </si>
  <si>
    <t>AHU 7</t>
  </si>
  <si>
    <t>AHU 8</t>
  </si>
  <si>
    <t>1400x450</t>
  </si>
  <si>
    <t>1250x450</t>
  </si>
  <si>
    <t>DN 250</t>
  </si>
  <si>
    <t>1000x300</t>
  </si>
  <si>
    <t>1000x700</t>
  </si>
  <si>
    <t>1400x560</t>
  </si>
  <si>
    <t>1400x630</t>
  </si>
  <si>
    <t>400x355</t>
  </si>
  <si>
    <t>.40</t>
  </si>
  <si>
    <t>Použité zkratky</t>
  </si>
  <si>
    <t>EF 36</t>
  </si>
  <si>
    <t>EF 37</t>
  </si>
  <si>
    <t>EF 38</t>
  </si>
  <si>
    <t>Odvětrání místností 178 - VN.</t>
  </si>
  <si>
    <t>Odvětrání místností 179- TS.</t>
  </si>
  <si>
    <t>Odvětrání místností 180- TS.</t>
  </si>
  <si>
    <t>230</t>
  </si>
  <si>
    <t>Řízení dodá MaR</t>
  </si>
  <si>
    <t>EF 40</t>
  </si>
  <si>
    <t>Odvětrání místností 1.NP - osazeno v 5.np</t>
  </si>
  <si>
    <t>Odvodní ventilátor - čtyřhranný</t>
  </si>
  <si>
    <t>EF 39</t>
  </si>
  <si>
    <t>TPM 140/20</t>
  </si>
  <si>
    <t>450x280</t>
  </si>
  <si>
    <t>560X250</t>
  </si>
  <si>
    <t>DN 400</t>
  </si>
  <si>
    <t>DN 560</t>
  </si>
  <si>
    <t>DN 160</t>
  </si>
  <si>
    <t>DN 630</t>
  </si>
  <si>
    <t>550X250</t>
  </si>
  <si>
    <t>560X225</t>
  </si>
  <si>
    <t>Skříň na hořlaviny</t>
  </si>
  <si>
    <t>300x300</t>
  </si>
  <si>
    <t>se servopohonem 230</t>
  </si>
  <si>
    <t xml:space="preserve">vlastní </t>
  </si>
  <si>
    <t>z venk. Jednotky</t>
  </si>
  <si>
    <t>R32</t>
  </si>
  <si>
    <t>Venkovní chladící jednotka - SPLIT.</t>
  </si>
  <si>
    <t>Vnitřní podstropní jednotka - SPLIT.</t>
  </si>
  <si>
    <t>ACE 1.001</t>
  </si>
  <si>
    <t>Chlazení serverovny - venkovní jednotka.</t>
  </si>
  <si>
    <t>Chlazení serverovny - vnitřní jednotka.</t>
  </si>
  <si>
    <t>Zařízení bude napájené ELE do venkovní kondenzační jednotky. Vnitřní jednotka je napájena z venkovní - dod. VZT. Dané zařízení bude spínané dle teploty od ovladače (dod. VZT). Komunikační kabeláž mezi vnitřní jednotkou a venkovní jednotkou je dodávkou VZT. ELE zajistí napojení přes servisní vypínač (dod. ELE).</t>
  </si>
  <si>
    <t xml:space="preserve">Profese EPS zajistí signál pro odstavení zařízení z provozu v případě požáru. </t>
  </si>
  <si>
    <t>ZTI zajistí odvod kondenzátu od vnitřní chladící jednotky. Optimálně odvod kondenzátu samospádem z neohebného materiálu (HT) patřičné dimenze - dle výpočtu ZTI. 
Vnitřní NÁSTĚNNÁ jednotka není vybavena čerpadlem. Vnitřní kazetová jednotka je vybavena čerpadlem kondenzátu výtlačná výška 0,7m.
Dodávkou ZTI je flex. dopoj.</t>
  </si>
  <si>
    <t>Stavba zajistí stavební otvory pro prostupy Cu potrubím. Stavba zajistí ocelovou konstrukci.</t>
  </si>
  <si>
    <t>doporučené jištění 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</si>
</sst>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)"/>
    <numFmt numFmtId="165" formatCode="0.0_)"/>
    <numFmt numFmtId="166" formatCode="0.0"/>
    <numFmt numFmtId="167" formatCode="0.000"/>
    <numFmt numFmtId="168" formatCode="0.00_)"/>
  </numFmts>
  <fonts count="25" x14ac:knownFonts="1">
    <font>
      <sz val="12"/>
      <name val="Courier"/>
      <charset val="238"/>
    </font>
    <font>
      <sz val="8"/>
      <name val="Courier"/>
      <family val="1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color indexed="12"/>
      <name val="Calibri"/>
      <family val="2"/>
      <charset val="238"/>
    </font>
    <font>
      <i/>
      <sz val="8"/>
      <name val="Calibri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i/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i/>
      <vertAlign val="superscript"/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name val="Courier"/>
      <charset val="238"/>
    </font>
    <font>
      <b/>
      <sz val="12"/>
      <name val="Courier"/>
      <charset val="238"/>
    </font>
    <font>
      <b/>
      <sz val="2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164" fontId="0" fillId="0" borderId="0"/>
    <xf numFmtId="164" fontId="4" fillId="0" borderId="0"/>
    <xf numFmtId="0" fontId="14" fillId="0" borderId="0"/>
  </cellStyleXfs>
  <cellXfs count="369">
    <xf numFmtId="164" fontId="0" fillId="0" borderId="0" xfId="0"/>
    <xf numFmtId="3" fontId="2" fillId="2" borderId="1" xfId="0" applyNumberFormat="1" applyFont="1" applyFill="1" applyBorder="1" applyAlignment="1">
      <alignment horizontal="center" vertical="center" textRotation="90"/>
    </xf>
    <xf numFmtId="3" fontId="2" fillId="2" borderId="1" xfId="0" applyNumberFormat="1" applyFont="1" applyFill="1" applyBorder="1" applyAlignment="1">
      <alignment horizontal="center" vertical="center" textRotation="90" wrapText="1" shrinkToFit="1"/>
    </xf>
    <xf numFmtId="164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164" fontId="3" fillId="2" borderId="3" xfId="0" applyFont="1" applyFill="1" applyBorder="1" applyAlignment="1">
      <alignment horizontal="center" vertical="center"/>
    </xf>
    <xf numFmtId="166" fontId="2" fillId="2" borderId="5" xfId="0" applyNumberFormat="1" applyFont="1" applyFill="1" applyBorder="1" applyAlignment="1">
      <alignment horizontal="right"/>
    </xf>
    <xf numFmtId="166" fontId="2" fillId="0" borderId="5" xfId="0" applyNumberFormat="1" applyFont="1" applyBorder="1"/>
    <xf numFmtId="164" fontId="9" fillId="0" borderId="5" xfId="0" applyFont="1" applyBorder="1"/>
    <xf numFmtId="164" fontId="2" fillId="0" borderId="5" xfId="0" applyFont="1" applyBorder="1"/>
    <xf numFmtId="164" fontId="2" fillId="0" borderId="6" xfId="0" applyFont="1" applyBorder="1"/>
    <xf numFmtId="164" fontId="4" fillId="0" borderId="0" xfId="0" applyFont="1" applyAlignment="1">
      <alignment horizontal="center"/>
    </xf>
    <xf numFmtId="164" fontId="4" fillId="0" borderId="0" xfId="0" applyFont="1" applyAlignment="1">
      <alignment horizontal="left"/>
    </xf>
    <xf numFmtId="3" fontId="4" fillId="0" borderId="0" xfId="0" applyNumberFormat="1" applyFont="1" applyAlignment="1">
      <alignment horizontal="right"/>
    </xf>
    <xf numFmtId="164" fontId="2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right"/>
    </xf>
    <xf numFmtId="164" fontId="10" fillId="2" borderId="0" xfId="0" applyFont="1" applyFill="1" applyAlignment="1">
      <alignment horizontal="right"/>
    </xf>
    <xf numFmtId="164" fontId="4" fillId="0" borderId="0" xfId="0" applyFont="1"/>
    <xf numFmtId="166" fontId="2" fillId="2" borderId="8" xfId="0" applyNumberFormat="1" applyFont="1" applyFill="1" applyBorder="1" applyAlignment="1">
      <alignment horizontal="right"/>
    </xf>
    <xf numFmtId="166" fontId="2" fillId="0" borderId="8" xfId="0" applyNumberFormat="1" applyFont="1" applyBorder="1"/>
    <xf numFmtId="164" fontId="2" fillId="0" borderId="8" xfId="0" applyFont="1" applyBorder="1"/>
    <xf numFmtId="164" fontId="11" fillId="0" borderId="5" xfId="0" applyFont="1" applyBorder="1"/>
    <xf numFmtId="164" fontId="4" fillId="0" borderId="0" xfId="0" applyFont="1" applyAlignment="1">
      <alignment horizontal="center" vertical="center"/>
    </xf>
    <xf numFmtId="164" fontId="9" fillId="0" borderId="8" xfId="0" applyFont="1" applyBorder="1"/>
    <xf numFmtId="49" fontId="3" fillId="0" borderId="0" xfId="0" applyNumberFormat="1" applyFont="1" applyAlignment="1">
      <alignment horizontal="center" vertical="center"/>
    </xf>
    <xf numFmtId="164" fontId="5" fillId="0" borderId="28" xfId="0" applyFont="1" applyBorder="1" applyAlignment="1">
      <alignment horizontal="center" vertical="center"/>
    </xf>
    <xf numFmtId="164" fontId="8" fillId="0" borderId="29" xfId="0" applyFont="1" applyBorder="1" applyAlignment="1">
      <alignment horizontal="left" vertical="top"/>
    </xf>
    <xf numFmtId="164" fontId="8" fillId="0" borderId="29" xfId="0" applyFont="1" applyBorder="1" applyAlignment="1">
      <alignment vertical="top" wrapText="1" shrinkToFit="1"/>
    </xf>
    <xf numFmtId="164" fontId="13" fillId="0" borderId="29" xfId="0" applyFont="1" applyBorder="1" applyAlignment="1">
      <alignment vertical="top" wrapText="1" shrinkToFit="1"/>
    </xf>
    <xf numFmtId="164" fontId="12" fillId="0" borderId="29" xfId="0" applyFont="1" applyBorder="1" applyAlignment="1">
      <alignment vertical="top" shrinkToFit="1"/>
    </xf>
    <xf numFmtId="164" fontId="12" fillId="0" borderId="30" xfId="0" applyFont="1" applyBorder="1" applyAlignment="1">
      <alignment vertical="top" shrinkToFit="1"/>
    </xf>
    <xf numFmtId="164" fontId="3" fillId="2" borderId="27" xfId="0" applyFont="1" applyFill="1" applyBorder="1" applyAlignment="1">
      <alignment horizontal="center" vertical="center"/>
    </xf>
    <xf numFmtId="164" fontId="9" fillId="0" borderId="6" xfId="0" applyFont="1" applyBorder="1"/>
    <xf numFmtId="164" fontId="5" fillId="0" borderId="0" xfId="0" applyFont="1" applyAlignment="1">
      <alignment horizontal="center" vertical="center"/>
    </xf>
    <xf numFmtId="164" fontId="8" fillId="0" borderId="0" xfId="0" applyFont="1" applyAlignment="1">
      <alignment horizontal="left" vertical="top"/>
    </xf>
    <xf numFmtId="164" fontId="8" fillId="0" borderId="0" xfId="0" applyFont="1" applyAlignment="1">
      <alignment vertical="top" wrapText="1" shrinkToFit="1"/>
    </xf>
    <xf numFmtId="164" fontId="3" fillId="0" borderId="0" xfId="0" applyFont="1" applyAlignment="1">
      <alignment vertical="center"/>
    </xf>
    <xf numFmtId="164" fontId="5" fillId="0" borderId="0" xfId="0" applyFont="1" applyAlignment="1">
      <alignment vertical="center"/>
    </xf>
    <xf numFmtId="164" fontId="8" fillId="0" borderId="0" xfId="0" applyFont="1" applyAlignment="1">
      <alignment horizontal="left" vertical="top" wrapText="1" shrinkToFit="1"/>
    </xf>
    <xf numFmtId="164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64" fontId="6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64" fontId="8" fillId="0" borderId="0" xfId="0" applyFont="1" applyAlignment="1">
      <alignment vertical="top"/>
    </xf>
    <xf numFmtId="164" fontId="8" fillId="0" borderId="10" xfId="0" applyFont="1" applyBorder="1" applyAlignment="1">
      <alignment vertical="top" wrapText="1" shrinkToFit="1"/>
    </xf>
    <xf numFmtId="164" fontId="8" fillId="0" borderId="5" xfId="0" applyFont="1" applyBorder="1" applyAlignment="1">
      <alignment vertical="top" wrapText="1" shrinkToFit="1"/>
    </xf>
    <xf numFmtId="164" fontId="8" fillId="0" borderId="31" xfId="0" applyFont="1" applyBorder="1" applyAlignment="1">
      <alignment vertical="top" wrapText="1" shrinkToFit="1"/>
    </xf>
    <xf numFmtId="3" fontId="2" fillId="2" borderId="1" xfId="0" applyNumberFormat="1" applyFont="1" applyFill="1" applyBorder="1" applyAlignment="1">
      <alignment horizontal="center" vertical="center" textRotation="90" wrapText="1"/>
    </xf>
    <xf numFmtId="165" fontId="2" fillId="0" borderId="8" xfId="0" applyNumberFormat="1" applyFont="1" applyBorder="1"/>
    <xf numFmtId="165" fontId="3" fillId="2" borderId="3" xfId="0" applyNumberFormat="1" applyFont="1" applyFill="1" applyBorder="1" applyAlignment="1">
      <alignment horizontal="center" vertical="center"/>
    </xf>
    <xf numFmtId="165" fontId="9" fillId="0" borderId="8" xfId="0" applyNumberFormat="1" applyFont="1" applyBorder="1"/>
    <xf numFmtId="165" fontId="2" fillId="0" borderId="5" xfId="0" applyNumberFormat="1" applyFont="1" applyBorder="1"/>
    <xf numFmtId="165" fontId="4" fillId="0" borderId="0" xfId="0" applyNumberFormat="1" applyFont="1"/>
    <xf numFmtId="164" fontId="12" fillId="0" borderId="38" xfId="0" applyFont="1" applyBorder="1" applyAlignment="1">
      <alignment vertical="top" shrinkToFit="1"/>
    </xf>
    <xf numFmtId="167" fontId="6" fillId="4" borderId="9" xfId="0" applyNumberFormat="1" applyFont="1" applyFill="1" applyBorder="1" applyAlignment="1">
      <alignment horizontal="center" vertical="center"/>
    </xf>
    <xf numFmtId="164" fontId="15" fillId="5" borderId="35" xfId="0" applyFont="1" applyFill="1" applyBorder="1" applyAlignment="1">
      <alignment horizontal="left" vertical="center"/>
    </xf>
    <xf numFmtId="164" fontId="15" fillId="5" borderId="4" xfId="0" applyFont="1" applyFill="1" applyBorder="1" applyAlignment="1">
      <alignment horizontal="left" vertical="center"/>
    </xf>
    <xf numFmtId="164" fontId="8" fillId="0" borderId="39" xfId="0" applyFont="1" applyBorder="1" applyAlignment="1">
      <alignment vertical="top" wrapText="1" shrinkToFit="1"/>
    </xf>
    <xf numFmtId="164" fontId="15" fillId="5" borderId="22" xfId="0" applyFont="1" applyFill="1" applyBorder="1" applyAlignment="1">
      <alignment horizontal="center" vertical="center"/>
    </xf>
    <xf numFmtId="164" fontId="5" fillId="0" borderId="40" xfId="0" applyFont="1" applyBorder="1" applyAlignment="1">
      <alignment horizontal="center" vertical="center"/>
    </xf>
    <xf numFmtId="3" fontId="3" fillId="7" borderId="9" xfId="0" applyNumberFormat="1" applyFont="1" applyFill="1" applyBorder="1" applyAlignment="1">
      <alignment horizontal="center" vertical="center"/>
    </xf>
    <xf numFmtId="3" fontId="6" fillId="7" borderId="9" xfId="0" applyNumberFormat="1" applyFont="1" applyFill="1" applyBorder="1" applyAlignment="1">
      <alignment horizontal="center" vertical="center"/>
    </xf>
    <xf numFmtId="166" fontId="16" fillId="7" borderId="9" xfId="0" applyNumberFormat="1" applyFont="1" applyFill="1" applyBorder="1" applyAlignment="1">
      <alignment horizontal="center" vertical="center"/>
    </xf>
    <xf numFmtId="2" fontId="16" fillId="7" borderId="9" xfId="0" applyNumberFormat="1" applyFont="1" applyFill="1" applyBorder="1" applyAlignment="1">
      <alignment horizontal="center" vertical="center"/>
    </xf>
    <xf numFmtId="2" fontId="2" fillId="7" borderId="9" xfId="0" applyNumberFormat="1" applyFont="1" applyFill="1" applyBorder="1" applyAlignment="1">
      <alignment horizontal="center" vertical="center"/>
    </xf>
    <xf numFmtId="165" fontId="2" fillId="7" borderId="9" xfId="0" applyNumberFormat="1" applyFont="1" applyFill="1" applyBorder="1" applyAlignment="1">
      <alignment horizontal="center" vertical="center"/>
    </xf>
    <xf numFmtId="49" fontId="2" fillId="7" borderId="9" xfId="0" applyNumberFormat="1" applyFont="1" applyFill="1" applyBorder="1" applyAlignment="1">
      <alignment horizontal="center" vertical="center"/>
    </xf>
    <xf numFmtId="166" fontId="2" fillId="7" borderId="9" xfId="0" applyNumberFormat="1" applyFont="1" applyFill="1" applyBorder="1" applyAlignment="1">
      <alignment horizontal="center" vertical="center"/>
    </xf>
    <xf numFmtId="1" fontId="2" fillId="7" borderId="9" xfId="0" applyNumberFormat="1" applyFont="1" applyFill="1" applyBorder="1" applyAlignment="1">
      <alignment horizontal="center" vertical="center"/>
    </xf>
    <xf numFmtId="3" fontId="3" fillId="7" borderId="2" xfId="0" applyNumberFormat="1" applyFont="1" applyFill="1" applyBorder="1" applyAlignment="1">
      <alignment horizontal="center" vertical="center"/>
    </xf>
    <xf numFmtId="3" fontId="6" fillId="7" borderId="2" xfId="0" applyNumberFormat="1" applyFont="1" applyFill="1" applyBorder="1" applyAlignment="1">
      <alignment horizontal="center" vertical="center"/>
    </xf>
    <xf numFmtId="166" fontId="2" fillId="7" borderId="2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49" fontId="2" fillId="7" borderId="2" xfId="0" applyNumberFormat="1" applyFont="1" applyFill="1" applyBorder="1" applyAlignment="1">
      <alignment horizontal="center" vertical="center"/>
    </xf>
    <xf numFmtId="165" fontId="2" fillId="7" borderId="2" xfId="0" applyNumberFormat="1" applyFont="1" applyFill="1" applyBorder="1" applyAlignment="1">
      <alignment horizontal="center" vertical="center"/>
    </xf>
    <xf numFmtId="1" fontId="2" fillId="7" borderId="2" xfId="0" applyNumberFormat="1" applyFont="1" applyFill="1" applyBorder="1" applyAlignment="1">
      <alignment horizontal="center" vertical="center"/>
    </xf>
    <xf numFmtId="166" fontId="2" fillId="7" borderId="19" xfId="0" applyNumberFormat="1" applyFont="1" applyFill="1" applyBorder="1" applyAlignment="1">
      <alignment horizontal="center" vertical="center"/>
    </xf>
    <xf numFmtId="49" fontId="2" fillId="7" borderId="19" xfId="0" applyNumberFormat="1" applyFont="1" applyFill="1" applyBorder="1" applyAlignment="1">
      <alignment horizontal="center" vertical="center"/>
    </xf>
    <xf numFmtId="164" fontId="15" fillId="8" borderId="23" xfId="0" applyFont="1" applyFill="1" applyBorder="1" applyAlignment="1">
      <alignment horizontal="center" vertical="center"/>
    </xf>
    <xf numFmtId="164" fontId="15" fillId="8" borderId="22" xfId="0" applyFont="1" applyFill="1" applyBorder="1" applyAlignment="1">
      <alignment horizontal="center" vertical="center"/>
    </xf>
    <xf numFmtId="164" fontId="15" fillId="8" borderId="4" xfId="0" applyFont="1" applyFill="1" applyBorder="1" applyAlignment="1">
      <alignment horizontal="left" vertical="center"/>
    </xf>
    <xf numFmtId="164" fontId="15" fillId="8" borderId="35" xfId="0" applyFont="1" applyFill="1" applyBorder="1" applyAlignment="1">
      <alignment horizontal="left" vertical="center"/>
    </xf>
    <xf numFmtId="166" fontId="2" fillId="7" borderId="8" xfId="0" applyNumberFormat="1" applyFont="1" applyFill="1" applyBorder="1" applyAlignment="1">
      <alignment horizontal="center" vertical="center"/>
    </xf>
    <xf numFmtId="3" fontId="3" fillId="7" borderId="19" xfId="0" applyNumberFormat="1" applyFont="1" applyFill="1" applyBorder="1" applyAlignment="1">
      <alignment horizontal="center" vertical="center"/>
    </xf>
    <xf numFmtId="164" fontId="3" fillId="7" borderId="9" xfId="0" applyFont="1" applyFill="1" applyBorder="1" applyAlignment="1">
      <alignment horizontal="left" vertical="center" wrapText="1"/>
    </xf>
    <xf numFmtId="164" fontId="12" fillId="0" borderId="43" xfId="0" applyFont="1" applyBorder="1" applyAlignment="1">
      <alignment vertical="top" shrinkToFit="1"/>
    </xf>
    <xf numFmtId="164" fontId="9" fillId="0" borderId="42" xfId="0" applyFont="1" applyBorder="1"/>
    <xf numFmtId="166" fontId="2" fillId="2" borderId="42" xfId="0" applyNumberFormat="1" applyFont="1" applyFill="1" applyBorder="1" applyAlignment="1">
      <alignment horizontal="right"/>
    </xf>
    <xf numFmtId="164" fontId="9" fillId="0" borderId="37" xfId="0" applyFont="1" applyBorder="1"/>
    <xf numFmtId="166" fontId="2" fillId="2" borderId="37" xfId="0" applyNumberFormat="1" applyFont="1" applyFill="1" applyBorder="1" applyAlignment="1">
      <alignment horizontal="right"/>
    </xf>
    <xf numFmtId="164" fontId="8" fillId="0" borderId="38" xfId="0" applyFont="1" applyBorder="1" applyAlignment="1">
      <alignment horizontal="left" vertical="top"/>
    </xf>
    <xf numFmtId="164" fontId="8" fillId="0" borderId="38" xfId="0" applyFont="1" applyBorder="1" applyAlignment="1">
      <alignment vertical="top" wrapText="1" shrinkToFit="1"/>
    </xf>
    <xf numFmtId="164" fontId="13" fillId="0" borderId="38" xfId="0" applyFont="1" applyBorder="1" applyAlignment="1">
      <alignment vertical="top" wrapText="1" shrinkToFit="1"/>
    </xf>
    <xf numFmtId="167" fontId="6" fillId="4" borderId="2" xfId="0" applyNumberFormat="1" applyFont="1" applyFill="1" applyBorder="1" applyAlignment="1">
      <alignment horizontal="center" vertical="center"/>
    </xf>
    <xf numFmtId="164" fontId="2" fillId="7" borderId="9" xfId="0" applyFont="1" applyFill="1" applyBorder="1" applyAlignment="1">
      <alignment horizontal="center" vertical="center"/>
    </xf>
    <xf numFmtId="164" fontId="2" fillId="7" borderId="2" xfId="0" applyFont="1" applyFill="1" applyBorder="1" applyAlignment="1">
      <alignment horizontal="center" vertical="center"/>
    </xf>
    <xf numFmtId="164" fontId="4" fillId="0" borderId="17" xfId="0" applyFont="1" applyBorder="1" applyAlignment="1">
      <alignment horizontal="center" vertical="center"/>
    </xf>
    <xf numFmtId="164" fontId="4" fillId="0" borderId="6" xfId="0" applyFont="1" applyBorder="1" applyAlignment="1">
      <alignment horizontal="center" vertical="center" textRotation="90"/>
    </xf>
    <xf numFmtId="164" fontId="4" fillId="0" borderId="21" xfId="0" applyFont="1" applyBorder="1" applyAlignment="1">
      <alignment horizontal="center" vertical="center" textRotation="90"/>
    </xf>
    <xf numFmtId="164" fontId="4" fillId="0" borderId="6" xfId="0" applyFont="1" applyBorder="1" applyAlignment="1">
      <alignment horizontal="center" vertical="center" wrapText="1" shrinkToFit="1"/>
    </xf>
    <xf numFmtId="164" fontId="4" fillId="0" borderId="6" xfId="0" applyFont="1" applyBorder="1" applyAlignment="1">
      <alignment horizontal="center" vertical="center"/>
    </xf>
    <xf numFmtId="167" fontId="7" fillId="7" borderId="9" xfId="0" applyNumberFormat="1" applyFont="1" applyFill="1" applyBorder="1" applyAlignment="1">
      <alignment horizontal="center" vertical="center"/>
    </xf>
    <xf numFmtId="167" fontId="2" fillId="7" borderId="32" xfId="0" applyNumberFormat="1" applyFont="1" applyFill="1" applyBorder="1" applyAlignment="1">
      <alignment horizontal="center" vertical="center" wrapText="1"/>
    </xf>
    <xf numFmtId="167" fontId="7" fillId="7" borderId="2" xfId="0" applyNumberFormat="1" applyFont="1" applyFill="1" applyBorder="1" applyAlignment="1">
      <alignment horizontal="center" vertical="center"/>
    </xf>
    <xf numFmtId="167" fontId="2" fillId="7" borderId="34" xfId="0" applyNumberFormat="1" applyFont="1" applyFill="1" applyBorder="1" applyAlignment="1">
      <alignment horizontal="center" vertical="center" wrapText="1"/>
    </xf>
    <xf numFmtId="164" fontId="6" fillId="7" borderId="9" xfId="0" applyFont="1" applyFill="1" applyBorder="1" applyAlignment="1">
      <alignment horizontal="center" vertical="center"/>
    </xf>
    <xf numFmtId="1" fontId="2" fillId="7" borderId="9" xfId="0" applyNumberFormat="1" applyFont="1" applyFill="1" applyBorder="1" applyAlignment="1">
      <alignment horizontal="center" vertical="center" wrapText="1"/>
    </xf>
    <xf numFmtId="4" fontId="6" fillId="7" borderId="9" xfId="0" applyNumberFormat="1" applyFont="1" applyFill="1" applyBorder="1" applyAlignment="1">
      <alignment horizontal="center" vertical="center"/>
    </xf>
    <xf numFmtId="165" fontId="6" fillId="7" borderId="8" xfId="0" applyNumberFormat="1" applyFont="1" applyFill="1" applyBorder="1" applyAlignment="1">
      <alignment horizontal="center" vertical="center"/>
    </xf>
    <xf numFmtId="167" fontId="6" fillId="7" borderId="9" xfId="0" applyNumberFormat="1" applyFont="1" applyFill="1" applyBorder="1" applyAlignment="1">
      <alignment horizontal="center" vertical="center"/>
    </xf>
    <xf numFmtId="164" fontId="3" fillId="7" borderId="8" xfId="0" applyFont="1" applyFill="1" applyBorder="1" applyAlignment="1">
      <alignment horizontal="left" vertical="center" wrapText="1"/>
    </xf>
    <xf numFmtId="164" fontId="6" fillId="7" borderId="2" xfId="0" applyFont="1" applyFill="1" applyBorder="1" applyAlignment="1">
      <alignment horizontal="center" vertical="center"/>
    </xf>
    <xf numFmtId="1" fontId="2" fillId="7" borderId="2" xfId="0" applyNumberFormat="1" applyFont="1" applyFill="1" applyBorder="1" applyAlignment="1">
      <alignment horizontal="center" vertical="center" wrapText="1"/>
    </xf>
    <xf numFmtId="4" fontId="6" fillId="7" borderId="2" xfId="0" applyNumberFormat="1" applyFont="1" applyFill="1" applyBorder="1" applyAlignment="1">
      <alignment horizontal="center" vertical="center"/>
    </xf>
    <xf numFmtId="165" fontId="6" fillId="7" borderId="2" xfId="0" applyNumberFormat="1" applyFont="1" applyFill="1" applyBorder="1" applyAlignment="1">
      <alignment horizontal="center" vertical="center"/>
    </xf>
    <xf numFmtId="167" fontId="6" fillId="7" borderId="2" xfId="0" applyNumberFormat="1" applyFont="1" applyFill="1" applyBorder="1" applyAlignment="1">
      <alignment horizontal="center" vertical="center"/>
    </xf>
    <xf numFmtId="3" fontId="3" fillId="7" borderId="13" xfId="0" applyNumberFormat="1" applyFont="1" applyFill="1" applyBorder="1" applyAlignment="1">
      <alignment horizontal="center" vertical="center"/>
    </xf>
    <xf numFmtId="165" fontId="6" fillId="7" borderId="9" xfId="0" applyNumberFormat="1" applyFont="1" applyFill="1" applyBorder="1" applyAlignment="1">
      <alignment horizontal="center" vertical="center"/>
    </xf>
    <xf numFmtId="164" fontId="19" fillId="0" borderId="5" xfId="0" applyFont="1" applyBorder="1"/>
    <xf numFmtId="164" fontId="19" fillId="0" borderId="0" xfId="0" applyFont="1"/>
    <xf numFmtId="164" fontId="19" fillId="0" borderId="32" xfId="0" applyFont="1" applyBorder="1" applyAlignment="1">
      <alignment horizontal="center"/>
    </xf>
    <xf numFmtId="164" fontId="19" fillId="3" borderId="48" xfId="0" applyFont="1" applyFill="1" applyBorder="1" applyAlignment="1">
      <alignment horizontal="center"/>
    </xf>
    <xf numFmtId="164" fontId="19" fillId="3" borderId="13" xfId="0" applyFont="1" applyFill="1" applyBorder="1"/>
    <xf numFmtId="164" fontId="19" fillId="3" borderId="49" xfId="0" applyFont="1" applyFill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164" fontId="19" fillId="0" borderId="0" xfId="0" applyFont="1" applyAlignment="1">
      <alignment horizontal="center"/>
    </xf>
    <xf numFmtId="164" fontId="19" fillId="0" borderId="0" xfId="0" applyFont="1" applyAlignment="1">
      <alignment horizontal="center" vertical="center"/>
    </xf>
    <xf numFmtId="164" fontId="19" fillId="3" borderId="13" xfId="0" applyFont="1" applyFill="1" applyBorder="1" applyAlignment="1">
      <alignment horizontal="center" vertical="center" wrapText="1"/>
    </xf>
    <xf numFmtId="164" fontId="19" fillId="0" borderId="50" xfId="0" applyFont="1" applyBorder="1" applyAlignment="1">
      <alignment horizontal="center"/>
    </xf>
    <xf numFmtId="164" fontId="19" fillId="0" borderId="2" xfId="0" applyFont="1" applyBorder="1"/>
    <xf numFmtId="164" fontId="19" fillId="0" borderId="34" xfId="0" applyFont="1" applyBorder="1" applyAlignment="1">
      <alignment horizontal="center"/>
    </xf>
    <xf numFmtId="164" fontId="2" fillId="7" borderId="9" xfId="0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horizontal="center" vertical="center" wrapText="1"/>
    </xf>
    <xf numFmtId="164" fontId="8" fillId="0" borderId="10" xfId="0" applyFont="1" applyBorder="1" applyAlignment="1">
      <alignment vertical="center" wrapText="1" shrinkToFit="1"/>
    </xf>
    <xf numFmtId="164" fontId="3" fillId="7" borderId="49" xfId="0" applyFont="1" applyFill="1" applyBorder="1" applyAlignment="1">
      <alignment vertical="center"/>
    </xf>
    <xf numFmtId="164" fontId="8" fillId="7" borderId="38" xfId="0" applyFont="1" applyFill="1" applyBorder="1" applyAlignment="1">
      <alignment vertical="top"/>
    </xf>
    <xf numFmtId="164" fontId="8" fillId="7" borderId="38" xfId="0" applyFont="1" applyFill="1" applyBorder="1" applyAlignment="1">
      <alignment vertical="top" wrapText="1" shrinkToFit="1"/>
    </xf>
    <xf numFmtId="164" fontId="8" fillId="7" borderId="43" xfId="0" applyFont="1" applyFill="1" applyBorder="1" applyAlignment="1">
      <alignment vertical="top" wrapText="1" shrinkToFit="1"/>
    </xf>
    <xf numFmtId="165" fontId="0" fillId="0" borderId="0" xfId="0" applyNumberFormat="1"/>
    <xf numFmtId="168" fontId="0" fillId="0" borderId="0" xfId="0" applyNumberFormat="1"/>
    <xf numFmtId="164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4" fontId="21" fillId="0" borderId="0" xfId="0" applyFont="1"/>
    <xf numFmtId="164" fontId="21" fillId="0" borderId="0" xfId="0" applyFont="1" applyAlignment="1">
      <alignment horizontal="center"/>
    </xf>
    <xf numFmtId="164" fontId="3" fillId="7" borderId="5" xfId="0" applyFont="1" applyFill="1" applyBorder="1" applyAlignment="1">
      <alignment horizontal="left" vertical="center" wrapText="1"/>
    </xf>
    <xf numFmtId="3" fontId="3" fillId="7" borderId="5" xfId="0" applyNumberFormat="1" applyFont="1" applyFill="1" applyBorder="1" applyAlignment="1">
      <alignment horizontal="center" vertical="center"/>
    </xf>
    <xf numFmtId="164" fontId="2" fillId="7" borderId="5" xfId="0" applyFont="1" applyFill="1" applyBorder="1" applyAlignment="1">
      <alignment horizontal="center" vertical="center"/>
    </xf>
    <xf numFmtId="3" fontId="6" fillId="7" borderId="5" xfId="0" applyNumberFormat="1" applyFont="1" applyFill="1" applyBorder="1" applyAlignment="1">
      <alignment horizontal="center" vertical="center"/>
    </xf>
    <xf numFmtId="1" fontId="2" fillId="7" borderId="5" xfId="0" applyNumberFormat="1" applyFont="1" applyFill="1" applyBorder="1" applyAlignment="1">
      <alignment horizontal="center" vertical="center"/>
    </xf>
    <xf numFmtId="1" fontId="2" fillId="7" borderId="5" xfId="0" applyNumberFormat="1" applyFont="1" applyFill="1" applyBorder="1" applyAlignment="1">
      <alignment horizontal="center" vertical="center" wrapText="1"/>
    </xf>
    <xf numFmtId="166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49" fontId="2" fillId="7" borderId="5" xfId="0" applyNumberFormat="1" applyFont="1" applyFill="1" applyBorder="1" applyAlignment="1">
      <alignment horizontal="center" vertical="center"/>
    </xf>
    <xf numFmtId="165" fontId="2" fillId="7" borderId="5" xfId="0" applyNumberFormat="1" applyFont="1" applyFill="1" applyBorder="1" applyAlignment="1">
      <alignment horizontal="center" vertical="center"/>
    </xf>
    <xf numFmtId="4" fontId="6" fillId="7" borderId="5" xfId="0" applyNumberFormat="1" applyFont="1" applyFill="1" applyBorder="1" applyAlignment="1">
      <alignment horizontal="center" vertical="center"/>
    </xf>
    <xf numFmtId="165" fontId="6" fillId="7" borderId="5" xfId="0" applyNumberFormat="1" applyFont="1" applyFill="1" applyBorder="1" applyAlignment="1">
      <alignment horizontal="center" vertical="center"/>
    </xf>
    <xf numFmtId="167" fontId="6" fillId="4" borderId="5" xfId="0" applyNumberFormat="1" applyFont="1" applyFill="1" applyBorder="1" applyAlignment="1">
      <alignment horizontal="center" vertical="center"/>
    </xf>
    <xf numFmtId="164" fontId="15" fillId="5" borderId="35" xfId="0" applyFont="1" applyFill="1" applyBorder="1" applyAlignment="1">
      <alignment horizontal="center" vertical="center"/>
    </xf>
    <xf numFmtId="164" fontId="15" fillId="5" borderId="53" xfId="0" applyFont="1" applyFill="1" applyBorder="1" applyAlignment="1">
      <alignment horizontal="center" vertical="center"/>
    </xf>
    <xf numFmtId="164" fontId="3" fillId="7" borderId="2" xfId="0" applyFont="1" applyFill="1" applyBorder="1" applyAlignment="1">
      <alignment horizontal="left" vertical="center" wrapText="1"/>
    </xf>
    <xf numFmtId="168" fontId="6" fillId="7" borderId="9" xfId="0" applyNumberFormat="1" applyFont="1" applyFill="1" applyBorder="1" applyAlignment="1">
      <alignment horizontal="center" vertical="center"/>
    </xf>
    <xf numFmtId="4" fontId="6" fillId="7" borderId="8" xfId="0" applyNumberFormat="1" applyFont="1" applyFill="1" applyBorder="1" applyAlignment="1">
      <alignment horizontal="center" vertical="center"/>
    </xf>
    <xf numFmtId="168" fontId="6" fillId="7" borderId="8" xfId="0" applyNumberFormat="1" applyFont="1" applyFill="1" applyBorder="1" applyAlignment="1">
      <alignment horizontal="center" vertical="center"/>
    </xf>
    <xf numFmtId="49" fontId="2" fillId="7" borderId="8" xfId="0" applyNumberFormat="1" applyFont="1" applyFill="1" applyBorder="1" applyAlignment="1">
      <alignment horizontal="center" vertical="center"/>
    </xf>
    <xf numFmtId="167" fontId="6" fillId="7" borderId="8" xfId="0" applyNumberFormat="1" applyFont="1" applyFill="1" applyBorder="1" applyAlignment="1">
      <alignment horizontal="center" vertical="center"/>
    </xf>
    <xf numFmtId="167" fontId="6" fillId="4" borderId="8" xfId="0" applyNumberFormat="1" applyFont="1" applyFill="1" applyBorder="1" applyAlignment="1">
      <alignment horizontal="center" vertical="center"/>
    </xf>
    <xf numFmtId="167" fontId="7" fillId="7" borderId="8" xfId="0" applyNumberFormat="1" applyFont="1" applyFill="1" applyBorder="1" applyAlignment="1">
      <alignment horizontal="center" vertical="center"/>
    </xf>
    <xf numFmtId="167" fontId="2" fillId="7" borderId="47" xfId="0" applyNumberFormat="1" applyFont="1" applyFill="1" applyBorder="1" applyAlignment="1">
      <alignment horizontal="center" vertical="center" wrapText="1"/>
    </xf>
    <xf numFmtId="168" fontId="6" fillId="7" borderId="2" xfId="0" applyNumberFormat="1" applyFont="1" applyFill="1" applyBorder="1" applyAlignment="1">
      <alignment horizontal="center" vertical="center"/>
    </xf>
    <xf numFmtId="49" fontId="19" fillId="0" borderId="23" xfId="0" applyNumberFormat="1" applyFont="1" applyBorder="1" applyAlignment="1">
      <alignment horizontal="center"/>
    </xf>
    <xf numFmtId="164" fontId="19" fillId="0" borderId="9" xfId="0" applyFont="1" applyBorder="1"/>
    <xf numFmtId="49" fontId="19" fillId="0" borderId="35" xfId="0" applyNumberFormat="1" applyFont="1" applyBorder="1" applyAlignment="1">
      <alignment horizontal="center"/>
    </xf>
    <xf numFmtId="49" fontId="19" fillId="0" borderId="53" xfId="0" applyNumberFormat="1" applyFont="1" applyBorder="1" applyAlignment="1">
      <alignment horizontal="center"/>
    </xf>
    <xf numFmtId="164" fontId="22" fillId="7" borderId="6" xfId="0" applyFont="1" applyFill="1" applyBorder="1" applyAlignment="1">
      <alignment horizontal="center" vertical="center"/>
    </xf>
    <xf numFmtId="167" fontId="16" fillId="7" borderId="14" xfId="0" applyNumberFormat="1" applyFont="1" applyFill="1" applyBorder="1" applyAlignment="1">
      <alignment horizontal="center" vertical="center"/>
    </xf>
    <xf numFmtId="167" fontId="16" fillId="7" borderId="16" xfId="0" applyNumberFormat="1" applyFont="1" applyFill="1" applyBorder="1" applyAlignment="1">
      <alignment horizontal="center" vertical="center" wrapText="1"/>
    </xf>
    <xf numFmtId="164" fontId="3" fillId="7" borderId="14" xfId="0" applyFont="1" applyFill="1" applyBorder="1" applyAlignment="1">
      <alignment horizontal="left" vertical="center" wrapText="1"/>
    </xf>
    <xf numFmtId="167" fontId="16" fillId="7" borderId="14" xfId="0" applyNumberFormat="1" applyFont="1" applyFill="1" applyBorder="1" applyAlignment="1">
      <alignment horizontal="center" vertical="center" wrapText="1"/>
    </xf>
    <xf numFmtId="167" fontId="2" fillId="4" borderId="14" xfId="0" applyNumberFormat="1" applyFont="1" applyFill="1" applyBorder="1" applyAlignment="1">
      <alignment horizontal="center" vertical="center"/>
    </xf>
    <xf numFmtId="49" fontId="3" fillId="3" borderId="20" xfId="0" applyNumberFormat="1" applyFont="1" applyFill="1" applyBorder="1" applyAlignment="1">
      <alignment horizontal="center" vertical="center"/>
    </xf>
    <xf numFmtId="164" fontId="9" fillId="0" borderId="1" xfId="0" applyFont="1" applyBorder="1"/>
    <xf numFmtId="164" fontId="2" fillId="0" borderId="0" xfId="0" applyFont="1"/>
    <xf numFmtId="49" fontId="19" fillId="0" borderId="22" xfId="0" applyNumberFormat="1" applyFont="1" applyBorder="1" applyAlignment="1">
      <alignment horizontal="center"/>
    </xf>
    <xf numFmtId="164" fontId="19" fillId="0" borderId="19" xfId="0" applyFont="1" applyBorder="1"/>
    <xf numFmtId="164" fontId="19" fillId="0" borderId="18" xfId="0" applyFont="1" applyBorder="1" applyAlignment="1">
      <alignment horizontal="center"/>
    </xf>
    <xf numFmtId="164" fontId="0" fillId="2" borderId="28" xfId="0" applyFill="1" applyBorder="1" applyAlignment="1">
      <alignment horizontal="center"/>
    </xf>
    <xf numFmtId="164" fontId="0" fillId="2" borderId="29" xfId="0" applyFill="1" applyBorder="1" applyAlignment="1">
      <alignment horizontal="center"/>
    </xf>
    <xf numFmtId="164" fontId="23" fillId="2" borderId="54" xfId="0" applyFont="1" applyFill="1" applyBorder="1" applyAlignment="1">
      <alignment horizontal="center"/>
    </xf>
    <xf numFmtId="164" fontId="0" fillId="2" borderId="54" xfId="0" applyFill="1" applyBorder="1" applyAlignment="1">
      <alignment horizontal="center"/>
    </xf>
    <xf numFmtId="164" fontId="0" fillId="2" borderId="14" xfId="0" applyFill="1" applyBorder="1" applyAlignment="1">
      <alignment horizontal="center"/>
    </xf>
    <xf numFmtId="164" fontId="0" fillId="2" borderId="55" xfId="0" applyFill="1" applyBorder="1" applyAlignment="1">
      <alignment horizontal="center"/>
    </xf>
    <xf numFmtId="164" fontId="23" fillId="2" borderId="14" xfId="0" applyFont="1" applyFill="1" applyBorder="1" applyAlignment="1">
      <alignment horizontal="center"/>
    </xf>
    <xf numFmtId="164" fontId="0" fillId="2" borderId="16" xfId="0" applyFill="1" applyBorder="1" applyAlignment="1">
      <alignment horizontal="center"/>
    </xf>
    <xf numFmtId="49" fontId="23" fillId="0" borderId="23" xfId="0" applyNumberFormat="1" applyFont="1" applyBorder="1" applyAlignment="1">
      <alignment horizontal="center"/>
    </xf>
    <xf numFmtId="164" fontId="23" fillId="0" borderId="5" xfId="0" applyFont="1" applyBorder="1" applyAlignment="1">
      <alignment horizontal="center"/>
    </xf>
    <xf numFmtId="164" fontId="23" fillId="0" borderId="9" xfId="0" applyFont="1" applyBorder="1" applyAlignment="1">
      <alignment horizontal="center"/>
    </xf>
    <xf numFmtId="49" fontId="23" fillId="0" borderId="35" xfId="0" applyNumberFormat="1" applyFont="1" applyBorder="1" applyAlignment="1">
      <alignment horizontal="center"/>
    </xf>
    <xf numFmtId="49" fontId="23" fillId="0" borderId="21" xfId="0" applyNumberFormat="1" applyFont="1" applyBorder="1" applyAlignment="1">
      <alignment horizontal="center"/>
    </xf>
    <xf numFmtId="164" fontId="23" fillId="0" borderId="6" xfId="0" applyFont="1" applyBorder="1" applyAlignment="1">
      <alignment horizontal="center"/>
    </xf>
    <xf numFmtId="49" fontId="23" fillId="0" borderId="4" xfId="0" applyNumberFormat="1" applyFont="1" applyBorder="1" applyAlignment="1">
      <alignment horizontal="center"/>
    </xf>
    <xf numFmtId="164" fontId="23" fillId="0" borderId="8" xfId="0" applyFont="1" applyBorder="1" applyAlignment="1">
      <alignment horizontal="center"/>
    </xf>
    <xf numFmtId="49" fontId="23" fillId="0" borderId="53" xfId="0" applyNumberFormat="1" applyFont="1" applyBorder="1" applyAlignment="1">
      <alignment horizontal="center"/>
    </xf>
    <xf numFmtId="164" fontId="23" fillId="0" borderId="2" xfId="0" applyFont="1" applyBorder="1" applyAlignment="1">
      <alignment horizontal="center"/>
    </xf>
    <xf numFmtId="164" fontId="23" fillId="0" borderId="9" xfId="0" applyFont="1" applyBorder="1" applyAlignment="1">
      <alignment horizontal="left"/>
    </xf>
    <xf numFmtId="49" fontId="23" fillId="0" borderId="9" xfId="0" applyNumberFormat="1" applyFont="1" applyBorder="1" applyAlignment="1">
      <alignment horizontal="center"/>
    </xf>
    <xf numFmtId="164" fontId="23" fillId="0" borderId="5" xfId="0" applyFont="1" applyBorder="1" applyAlignment="1">
      <alignment horizontal="left"/>
    </xf>
    <xf numFmtId="49" fontId="23" fillId="0" borderId="6" xfId="0" applyNumberFormat="1" applyFont="1" applyBorder="1" applyAlignment="1">
      <alignment horizontal="center"/>
    </xf>
    <xf numFmtId="49" fontId="23" fillId="0" borderId="5" xfId="0" applyNumberFormat="1" applyFont="1" applyBorder="1" applyAlignment="1">
      <alignment horizontal="center"/>
    </xf>
    <xf numFmtId="49" fontId="23" fillId="0" borderId="1" xfId="0" applyNumberFormat="1" applyFont="1" applyBorder="1" applyAlignment="1">
      <alignment horizontal="center"/>
    </xf>
    <xf numFmtId="164" fontId="23" fillId="0" borderId="1" xfId="0" applyFont="1" applyBorder="1" applyAlignment="1">
      <alignment horizontal="left"/>
    </xf>
    <xf numFmtId="49" fontId="23" fillId="0" borderId="8" xfId="0" applyNumberFormat="1" applyFont="1" applyBorder="1" applyAlignment="1">
      <alignment horizontal="center"/>
    </xf>
    <xf numFmtId="49" fontId="23" fillId="0" borderId="2" xfId="0" applyNumberFormat="1" applyFont="1" applyBorder="1" applyAlignment="1">
      <alignment horizontal="center"/>
    </xf>
    <xf numFmtId="164" fontId="23" fillId="0" borderId="32" xfId="0" applyFont="1" applyBorder="1" applyAlignment="1">
      <alignment horizontal="center"/>
    </xf>
    <xf numFmtId="164" fontId="23" fillId="0" borderId="50" xfId="0" applyFont="1" applyBorder="1" applyAlignment="1">
      <alignment horizontal="center"/>
    </xf>
    <xf numFmtId="164" fontId="23" fillId="0" borderId="17" xfId="0" applyFont="1" applyBorder="1" applyAlignment="1">
      <alignment horizontal="center"/>
    </xf>
    <xf numFmtId="164" fontId="23" fillId="0" borderId="47" xfId="0" applyFont="1" applyBorder="1" applyAlignment="1">
      <alignment horizontal="center"/>
    </xf>
    <xf numFmtId="164" fontId="23" fillId="0" borderId="34" xfId="0" applyFont="1" applyBorder="1" applyAlignment="1">
      <alignment horizontal="center"/>
    </xf>
    <xf numFmtId="164" fontId="23" fillId="0" borderId="2" xfId="0" applyFont="1" applyBorder="1" applyAlignment="1">
      <alignment horizontal="left"/>
    </xf>
    <xf numFmtId="164" fontId="15" fillId="5" borderId="15" xfId="0" applyFont="1" applyFill="1" applyBorder="1" applyAlignment="1">
      <alignment horizontal="center" vertical="center"/>
    </xf>
    <xf numFmtId="164" fontId="3" fillId="7" borderId="1" xfId="0" applyFont="1" applyFill="1" applyBorder="1" applyAlignment="1">
      <alignment horizontal="left" vertical="center" wrapText="1"/>
    </xf>
    <xf numFmtId="3" fontId="3" fillId="7" borderId="1" xfId="0" applyNumberFormat="1" applyFont="1" applyFill="1" applyBorder="1" applyAlignment="1">
      <alignment horizontal="center" vertical="center"/>
    </xf>
    <xf numFmtId="164" fontId="2" fillId="7" borderId="1" xfId="0" applyFont="1" applyFill="1" applyBorder="1" applyAlignment="1">
      <alignment horizontal="center" vertical="center"/>
    </xf>
    <xf numFmtId="3" fontId="6" fillId="7" borderId="1" xfId="0" applyNumberFormat="1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/>
    </xf>
    <xf numFmtId="4" fontId="6" fillId="7" borderId="1" xfId="0" applyNumberFormat="1" applyFont="1" applyFill="1" applyBorder="1" applyAlignment="1">
      <alignment horizontal="center" vertical="center"/>
    </xf>
    <xf numFmtId="168" fontId="6" fillId="7" borderId="1" xfId="0" applyNumberFormat="1" applyFont="1" applyFill="1" applyBorder="1" applyAlignment="1">
      <alignment horizontal="center" vertical="center"/>
    </xf>
    <xf numFmtId="167" fontId="6" fillId="7" borderId="1" xfId="0" applyNumberFormat="1" applyFont="1" applyFill="1" applyBorder="1" applyAlignment="1">
      <alignment horizontal="center" vertical="center"/>
    </xf>
    <xf numFmtId="167" fontId="6" fillId="4" borderId="1" xfId="0" applyNumberFormat="1" applyFont="1" applyFill="1" applyBorder="1" applyAlignment="1">
      <alignment horizontal="center" vertical="center"/>
    </xf>
    <xf numFmtId="167" fontId="7" fillId="7" borderId="1" xfId="0" applyNumberFormat="1" applyFont="1" applyFill="1" applyBorder="1" applyAlignment="1">
      <alignment horizontal="center" vertical="center"/>
    </xf>
    <xf numFmtId="167" fontId="2" fillId="7" borderId="56" xfId="0" applyNumberFormat="1" applyFont="1" applyFill="1" applyBorder="1" applyAlignment="1">
      <alignment horizontal="center" vertical="center" wrapText="1"/>
    </xf>
    <xf numFmtId="167" fontId="6" fillId="7" borderId="5" xfId="0" applyNumberFormat="1" applyFont="1" applyFill="1" applyBorder="1" applyAlignment="1">
      <alignment horizontal="center" vertical="center"/>
    </xf>
    <xf numFmtId="167" fontId="7" fillId="7" borderId="5" xfId="0" applyNumberFormat="1" applyFont="1" applyFill="1" applyBorder="1" applyAlignment="1">
      <alignment horizontal="center" vertical="center"/>
    </xf>
    <xf numFmtId="167" fontId="2" fillId="7" borderId="50" xfId="0" applyNumberFormat="1" applyFont="1" applyFill="1" applyBorder="1" applyAlignment="1">
      <alignment horizontal="center" vertical="center" wrapText="1"/>
    </xf>
    <xf numFmtId="164" fontId="15" fillId="11" borderId="35" xfId="0" applyFont="1" applyFill="1" applyBorder="1" applyAlignment="1">
      <alignment horizontal="center" vertical="center"/>
    </xf>
    <xf numFmtId="164" fontId="15" fillId="11" borderId="23" xfId="0" applyFont="1" applyFill="1" applyBorder="1" applyAlignment="1">
      <alignment horizontal="center" vertical="center"/>
    </xf>
    <xf numFmtId="164" fontId="15" fillId="5" borderId="23" xfId="0" applyFont="1" applyFill="1" applyBorder="1" applyAlignment="1">
      <alignment horizontal="center" vertical="center"/>
    </xf>
    <xf numFmtId="164" fontId="8" fillId="0" borderId="6" xfId="0" applyFont="1" applyBorder="1" applyAlignment="1">
      <alignment horizontal="left" vertical="top"/>
    </xf>
    <xf numFmtId="164" fontId="8" fillId="0" borderId="19" xfId="0" applyFont="1" applyBorder="1" applyAlignment="1">
      <alignment horizontal="left" vertical="top"/>
    </xf>
    <xf numFmtId="164" fontId="13" fillId="0" borderId="12" xfId="0" applyFont="1" applyBorder="1" applyAlignment="1">
      <alignment vertical="top" wrapText="1" shrinkToFit="1"/>
    </xf>
    <xf numFmtId="164" fontId="13" fillId="0" borderId="25" xfId="0" applyFont="1" applyBorder="1" applyAlignment="1">
      <alignment vertical="top" wrapText="1" shrinkToFit="1"/>
    </xf>
    <xf numFmtId="164" fontId="13" fillId="0" borderId="26" xfId="0" applyFont="1" applyBorder="1" applyAlignment="1">
      <alignment vertical="top" wrapText="1" shrinkToFit="1"/>
    </xf>
    <xf numFmtId="164" fontId="13" fillId="0" borderId="10" xfId="0" applyFont="1" applyBorder="1" applyAlignment="1">
      <alignment vertical="top" wrapText="1" shrinkToFit="1"/>
    </xf>
    <xf numFmtId="164" fontId="13" fillId="0" borderId="7" xfId="0" applyFont="1" applyBorder="1" applyAlignment="1">
      <alignment vertical="top" wrapText="1" shrinkToFit="1"/>
    </xf>
    <xf numFmtId="164" fontId="13" fillId="0" borderId="24" xfId="0" applyFont="1" applyBorder="1" applyAlignment="1">
      <alignment vertical="top" wrapText="1" shrinkToFit="1"/>
    </xf>
    <xf numFmtId="164" fontId="13" fillId="0" borderId="36" xfId="0" applyFont="1" applyBorder="1" applyAlignment="1">
      <alignment vertical="top" wrapText="1" shrinkToFit="1"/>
    </xf>
    <xf numFmtId="164" fontId="13" fillId="0" borderId="33" xfId="0" applyFont="1" applyBorder="1" applyAlignment="1">
      <alignment vertical="top" wrapText="1" shrinkToFit="1"/>
    </xf>
    <xf numFmtId="164" fontId="13" fillId="0" borderId="45" xfId="0" applyFont="1" applyBorder="1" applyAlignment="1">
      <alignment vertical="top" wrapText="1" shrinkToFit="1"/>
    </xf>
    <xf numFmtId="164" fontId="13" fillId="0" borderId="10" xfId="0" applyFont="1" applyBorder="1" applyAlignment="1">
      <alignment horizontal="left" vertical="top" wrapText="1" shrinkToFit="1"/>
    </xf>
    <xf numFmtId="164" fontId="13" fillId="0" borderId="7" xfId="0" applyFont="1" applyBorder="1" applyAlignment="1">
      <alignment horizontal="left" vertical="top" wrapText="1" shrinkToFit="1"/>
    </xf>
    <xf numFmtId="164" fontId="13" fillId="0" borderId="24" xfId="0" applyFont="1" applyBorder="1" applyAlignment="1">
      <alignment horizontal="left" vertical="top" wrapText="1" shrinkToFit="1"/>
    </xf>
    <xf numFmtId="164" fontId="13" fillId="0" borderId="39" xfId="0" applyFont="1" applyBorder="1" applyAlignment="1">
      <alignment vertical="top" wrapText="1" shrinkToFit="1"/>
    </xf>
    <xf numFmtId="164" fontId="13" fillId="0" borderId="41" xfId="0" applyFont="1" applyBorder="1" applyAlignment="1">
      <alignment vertical="top" wrapText="1" shrinkToFit="1"/>
    </xf>
    <xf numFmtId="164" fontId="13" fillId="0" borderId="46" xfId="0" applyFont="1" applyBorder="1" applyAlignment="1">
      <alignment vertical="top" wrapText="1" shrinkToFit="1"/>
    </xf>
    <xf numFmtId="49" fontId="3" fillId="6" borderId="20" xfId="0" applyNumberFormat="1" applyFont="1" applyFill="1" applyBorder="1" applyAlignment="1">
      <alignment horizontal="center" vertical="center"/>
    </xf>
    <xf numFmtId="49" fontId="3" fillId="6" borderId="22" xfId="0" applyNumberFormat="1" applyFont="1" applyFill="1" applyBorder="1" applyAlignment="1">
      <alignment horizontal="center" vertical="center"/>
    </xf>
    <xf numFmtId="164" fontId="3" fillId="7" borderId="14" xfId="0" applyFont="1" applyFill="1" applyBorder="1" applyAlignment="1">
      <alignment horizontal="left" vertical="center" wrapText="1"/>
    </xf>
    <xf numFmtId="164" fontId="3" fillId="7" borderId="19" xfId="0" applyFont="1" applyFill="1" applyBorder="1" applyAlignment="1">
      <alignment horizontal="left" vertical="center" wrapText="1"/>
    </xf>
    <xf numFmtId="164" fontId="2" fillId="7" borderId="9" xfId="0" applyFont="1" applyFill="1" applyBorder="1" applyAlignment="1">
      <alignment horizontal="center" vertical="center"/>
    </xf>
    <xf numFmtId="164" fontId="2" fillId="7" borderId="2" xfId="0" applyFont="1" applyFill="1" applyBorder="1" applyAlignment="1">
      <alignment horizontal="center" vertical="center"/>
    </xf>
    <xf numFmtId="164" fontId="5" fillId="6" borderId="20" xfId="0" applyFont="1" applyFill="1" applyBorder="1" applyAlignment="1">
      <alignment horizontal="center" vertical="center"/>
    </xf>
    <xf numFmtId="164" fontId="5" fillId="6" borderId="21" xfId="0" applyFont="1" applyFill="1" applyBorder="1" applyAlignment="1">
      <alignment horizontal="center" vertical="center"/>
    </xf>
    <xf numFmtId="164" fontId="8" fillId="0" borderId="14" xfId="0" applyFont="1" applyBorder="1" applyAlignment="1">
      <alignment horizontal="left" vertical="top"/>
    </xf>
    <xf numFmtId="164" fontId="13" fillId="0" borderId="12" xfId="0" applyFont="1" applyBorder="1" applyAlignment="1">
      <alignment horizontal="left" vertical="top" wrapText="1" shrinkToFit="1"/>
    </xf>
    <xf numFmtId="164" fontId="13" fillId="0" borderId="25" xfId="0" applyFont="1" applyBorder="1" applyAlignment="1">
      <alignment horizontal="left" vertical="top" wrapText="1" shrinkToFit="1"/>
    </xf>
    <xf numFmtId="164" fontId="13" fillId="0" borderId="26" xfId="0" applyFont="1" applyBorder="1" applyAlignment="1">
      <alignment horizontal="left" vertical="top" wrapText="1" shrinkToFit="1"/>
    </xf>
    <xf numFmtId="164" fontId="5" fillId="3" borderId="20" xfId="0" applyFont="1" applyFill="1" applyBorder="1" applyAlignment="1">
      <alignment horizontal="center" vertical="center"/>
    </xf>
    <xf numFmtId="164" fontId="5" fillId="3" borderId="21" xfId="0" applyFont="1" applyFill="1" applyBorder="1" applyAlignment="1">
      <alignment horizontal="center" vertical="center"/>
    </xf>
    <xf numFmtId="164" fontId="5" fillId="3" borderId="22" xfId="0" applyFont="1" applyFill="1" applyBorder="1" applyAlignment="1">
      <alignment horizontal="center" vertical="center"/>
    </xf>
    <xf numFmtId="167" fontId="16" fillId="7" borderId="14" xfId="0" applyNumberFormat="1" applyFont="1" applyFill="1" applyBorder="1" applyAlignment="1">
      <alignment horizontal="center" vertical="center"/>
    </xf>
    <xf numFmtId="167" fontId="16" fillId="7" borderId="19" xfId="0" applyNumberFormat="1" applyFont="1" applyFill="1" applyBorder="1" applyAlignment="1">
      <alignment horizontal="center" vertical="center"/>
    </xf>
    <xf numFmtId="167" fontId="16" fillId="7" borderId="16" xfId="0" applyNumberFormat="1" applyFont="1" applyFill="1" applyBorder="1" applyAlignment="1">
      <alignment horizontal="center" vertical="center" wrapText="1"/>
    </xf>
    <xf numFmtId="167" fontId="16" fillId="7" borderId="18" xfId="0" applyNumberFormat="1" applyFont="1" applyFill="1" applyBorder="1" applyAlignment="1">
      <alignment horizontal="center" vertical="center" wrapText="1"/>
    </xf>
    <xf numFmtId="167" fontId="16" fillId="7" borderId="14" xfId="0" applyNumberFormat="1" applyFont="1" applyFill="1" applyBorder="1" applyAlignment="1">
      <alignment horizontal="center" vertical="center" wrapText="1"/>
    </xf>
    <xf numFmtId="167" fontId="16" fillId="7" borderId="19" xfId="0" applyNumberFormat="1" applyFont="1" applyFill="1" applyBorder="1" applyAlignment="1">
      <alignment horizontal="center" vertical="center" wrapText="1"/>
    </xf>
    <xf numFmtId="167" fontId="2" fillId="4" borderId="14" xfId="0" applyNumberFormat="1" applyFont="1" applyFill="1" applyBorder="1" applyAlignment="1">
      <alignment horizontal="center" vertical="center"/>
    </xf>
    <xf numFmtId="167" fontId="2" fillId="4" borderId="19" xfId="0" applyNumberFormat="1" applyFont="1" applyFill="1" applyBorder="1" applyAlignment="1">
      <alignment horizontal="center" vertical="center"/>
    </xf>
    <xf numFmtId="49" fontId="3" fillId="3" borderId="20" xfId="0" applyNumberFormat="1" applyFont="1" applyFill="1" applyBorder="1" applyAlignment="1">
      <alignment horizontal="center" vertical="center"/>
    </xf>
    <xf numFmtId="49" fontId="3" fillId="3" borderId="22" xfId="0" applyNumberFormat="1" applyFont="1" applyFill="1" applyBorder="1" applyAlignment="1">
      <alignment horizontal="center" vertical="center"/>
    </xf>
    <xf numFmtId="164" fontId="12" fillId="0" borderId="7" xfId="0" applyFont="1" applyBorder="1" applyAlignment="1">
      <alignment vertical="top" wrapText="1" shrinkToFit="1"/>
    </xf>
    <xf numFmtId="164" fontId="12" fillId="0" borderId="24" xfId="0" applyFont="1" applyBorder="1" applyAlignment="1">
      <alignment vertical="top" wrapText="1" shrinkToFit="1"/>
    </xf>
    <xf numFmtId="164" fontId="2" fillId="7" borderId="9" xfId="0" applyFont="1" applyFill="1" applyBorder="1" applyAlignment="1">
      <alignment horizontal="center" vertical="center" wrapText="1"/>
    </xf>
    <xf numFmtId="164" fontId="2" fillId="7" borderId="2" xfId="0" applyFont="1" applyFill="1" applyBorder="1" applyAlignment="1">
      <alignment horizontal="center" vertical="center" wrapText="1"/>
    </xf>
    <xf numFmtId="164" fontId="13" fillId="0" borderId="31" xfId="0" applyFont="1" applyBorder="1" applyAlignment="1">
      <alignment vertical="top" wrapText="1" shrinkToFit="1"/>
    </xf>
    <xf numFmtId="164" fontId="13" fillId="0" borderId="51" xfId="0" applyFont="1" applyBorder="1" applyAlignment="1">
      <alignment vertical="top" wrapText="1" shrinkToFit="1"/>
    </xf>
    <xf numFmtId="164" fontId="13" fillId="0" borderId="52" xfId="0" applyFont="1" applyBorder="1" applyAlignment="1">
      <alignment vertical="top" wrapText="1" shrinkToFit="1"/>
    </xf>
    <xf numFmtId="164" fontId="5" fillId="6" borderId="22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textRotation="90" wrapText="1" shrinkToFit="1"/>
    </xf>
    <xf numFmtId="165" fontId="4" fillId="0" borderId="8" xfId="0" applyNumberFormat="1" applyFont="1" applyBorder="1" applyAlignment="1">
      <alignment horizontal="center" vertical="center" textRotation="90" wrapText="1" shrinkToFit="1"/>
    </xf>
    <xf numFmtId="164" fontId="2" fillId="2" borderId="14" xfId="0" applyFont="1" applyFill="1" applyBorder="1" applyAlignment="1">
      <alignment horizontal="center" vertical="center" textRotation="90" wrapText="1" shrinkToFit="1"/>
    </xf>
    <xf numFmtId="164" fontId="4" fillId="0" borderId="8" xfId="0" applyFont="1" applyBorder="1" applyAlignment="1">
      <alignment horizontal="center" vertical="center" textRotation="90" wrapText="1" shrinkToFit="1"/>
    </xf>
    <xf numFmtId="165" fontId="3" fillId="2" borderId="12" xfId="0" applyNumberFormat="1" applyFont="1" applyFill="1" applyBorder="1" applyAlignment="1">
      <alignment horizontal="center" vertical="center" wrapText="1"/>
    </xf>
    <xf numFmtId="165" fontId="3" fillId="2" borderId="25" xfId="0" applyNumberFormat="1" applyFont="1" applyFill="1" applyBorder="1" applyAlignment="1">
      <alignment horizontal="center" vertical="center" wrapText="1"/>
    </xf>
    <xf numFmtId="165" fontId="3" fillId="2" borderId="25" xfId="0" applyNumberFormat="1" applyFont="1" applyFill="1" applyBorder="1" applyAlignment="1">
      <alignment horizontal="center" vertical="center"/>
    </xf>
    <xf numFmtId="165" fontId="3" fillId="2" borderId="11" xfId="0" applyNumberFormat="1" applyFont="1" applyFill="1" applyBorder="1" applyAlignment="1">
      <alignment horizontal="center" vertical="center"/>
    </xf>
    <xf numFmtId="164" fontId="5" fillId="0" borderId="25" xfId="0" applyFont="1" applyBorder="1" applyAlignment="1">
      <alignment horizontal="center" vertical="center"/>
    </xf>
    <xf numFmtId="164" fontId="5" fillId="0" borderId="11" xfId="0" applyFont="1" applyBorder="1" applyAlignment="1">
      <alignment horizontal="center" vertical="center"/>
    </xf>
    <xf numFmtId="4" fontId="2" fillId="4" borderId="14" xfId="0" applyNumberFormat="1" applyFont="1" applyFill="1" applyBorder="1" applyAlignment="1">
      <alignment horizontal="center" vertical="center"/>
    </xf>
    <xf numFmtId="164" fontId="4" fillId="4" borderId="6" xfId="0" applyFont="1" applyFill="1" applyBorder="1" applyAlignment="1">
      <alignment horizontal="center" vertical="center"/>
    </xf>
    <xf numFmtId="164" fontId="4" fillId="4" borderId="19" xfId="0" applyFont="1" applyFill="1" applyBorder="1" applyAlignment="1">
      <alignment horizontal="center" vertical="center"/>
    </xf>
    <xf numFmtId="165" fontId="2" fillId="2" borderId="14" xfId="0" applyNumberFormat="1" applyFont="1" applyFill="1" applyBorder="1" applyAlignment="1">
      <alignment horizontal="center" vertical="center" textRotation="90" wrapText="1" shrinkToFit="1"/>
    </xf>
    <xf numFmtId="4" fontId="3" fillId="2" borderId="12" xfId="0" applyNumberFormat="1" applyFont="1" applyFill="1" applyBorder="1" applyAlignment="1">
      <alignment horizontal="center" vertical="center"/>
    </xf>
    <xf numFmtId="164" fontId="3" fillId="2" borderId="1" xfId="0" applyFont="1" applyFill="1" applyBorder="1" applyAlignment="1">
      <alignment horizontal="center" vertical="center" textRotation="90" wrapText="1" shrinkToFit="1"/>
    </xf>
    <xf numFmtId="164" fontId="3" fillId="2" borderId="44" xfId="0" applyFont="1" applyFill="1" applyBorder="1" applyAlignment="1">
      <alignment horizontal="center" vertical="center" textRotation="90" wrapText="1" shrinkToFit="1"/>
    </xf>
    <xf numFmtId="164" fontId="4" fillId="0" borderId="42" xfId="0" applyFont="1" applyBorder="1" applyAlignment="1">
      <alignment horizontal="center" vertical="center" textRotation="90" wrapText="1" shrinkToFit="1"/>
    </xf>
    <xf numFmtId="4" fontId="2" fillId="2" borderId="16" xfId="0" applyNumberFormat="1" applyFont="1" applyFill="1" applyBorder="1" applyAlignment="1">
      <alignment horizontal="center" vertical="center"/>
    </xf>
    <xf numFmtId="164" fontId="4" fillId="0" borderId="17" xfId="0" applyFont="1" applyBorder="1" applyAlignment="1">
      <alignment horizontal="center" vertical="center"/>
    </xf>
    <xf numFmtId="164" fontId="4" fillId="0" borderId="18" xfId="0" applyFont="1" applyBorder="1" applyAlignment="1">
      <alignment horizontal="center" vertical="center"/>
    </xf>
    <xf numFmtId="164" fontId="3" fillId="2" borderId="15" xfId="0" applyFont="1" applyFill="1" applyBorder="1" applyAlignment="1">
      <alignment horizontal="center" vertical="center" textRotation="90" wrapText="1" shrinkToFit="1"/>
    </xf>
    <xf numFmtId="164" fontId="4" fillId="0" borderId="4" xfId="0" applyFont="1" applyBorder="1" applyAlignment="1">
      <alignment horizontal="center" vertical="center" textRotation="90" wrapText="1" shrinkToFit="1"/>
    </xf>
    <xf numFmtId="4" fontId="2" fillId="2" borderId="14" xfId="0" applyNumberFormat="1" applyFont="1" applyFill="1" applyBorder="1" applyAlignment="1">
      <alignment horizontal="center" vertical="center" textRotation="90"/>
    </xf>
    <xf numFmtId="164" fontId="4" fillId="0" borderId="6" xfId="0" applyFont="1" applyBorder="1" applyAlignment="1">
      <alignment horizontal="center" vertical="center" textRotation="90"/>
    </xf>
    <xf numFmtId="164" fontId="4" fillId="0" borderId="19" xfId="0" applyFont="1" applyBorder="1" applyAlignment="1">
      <alignment horizontal="center" vertical="center" textRotation="90"/>
    </xf>
    <xf numFmtId="164" fontId="2" fillId="2" borderId="20" xfId="0" applyFont="1" applyFill="1" applyBorder="1" applyAlignment="1">
      <alignment horizontal="center" vertical="center" textRotation="90"/>
    </xf>
    <xf numFmtId="164" fontId="4" fillId="0" borderId="21" xfId="0" applyFont="1" applyBorder="1" applyAlignment="1">
      <alignment horizontal="center" vertical="center" textRotation="90"/>
    </xf>
    <xf numFmtId="164" fontId="4" fillId="0" borderId="22" xfId="0" applyFont="1" applyBorder="1" applyAlignment="1">
      <alignment horizontal="center" vertical="center" textRotation="90"/>
    </xf>
    <xf numFmtId="164" fontId="2" fillId="2" borderId="14" xfId="0" applyFont="1" applyFill="1" applyBorder="1" applyAlignment="1">
      <alignment horizontal="center" vertical="center" textRotation="90"/>
    </xf>
    <xf numFmtId="164" fontId="2" fillId="2" borderId="14" xfId="0" applyFont="1" applyFill="1" applyBorder="1" applyAlignment="1">
      <alignment horizontal="center" vertical="center" wrapText="1" shrinkToFit="1"/>
    </xf>
    <xf numFmtId="164" fontId="4" fillId="0" borderId="6" xfId="0" applyFont="1" applyBorder="1" applyAlignment="1">
      <alignment horizontal="center" vertical="center" wrapText="1" shrinkToFit="1"/>
    </xf>
    <xf numFmtId="164" fontId="4" fillId="0" borderId="19" xfId="0" applyFont="1" applyBorder="1" applyAlignment="1">
      <alignment horizontal="center" vertical="center" wrapText="1" shrinkToFit="1"/>
    </xf>
    <xf numFmtId="3" fontId="3" fillId="2" borderId="12" xfId="0" applyNumberFormat="1" applyFont="1" applyFill="1" applyBorder="1" applyAlignment="1">
      <alignment horizontal="center" vertical="center"/>
    </xf>
    <xf numFmtId="3" fontId="3" fillId="2" borderId="25" xfId="0" applyNumberFormat="1" applyFont="1" applyFill="1" applyBorder="1" applyAlignment="1">
      <alignment horizontal="center" vertical="center"/>
    </xf>
    <xf numFmtId="164" fontId="4" fillId="0" borderId="11" xfId="0" applyFont="1" applyBorder="1" applyAlignment="1">
      <alignment horizontal="center" vertical="center"/>
    </xf>
    <xf numFmtId="164" fontId="3" fillId="2" borderId="12" xfId="0" applyFont="1" applyFill="1" applyBorder="1" applyAlignment="1">
      <alignment horizontal="center" vertical="center" wrapText="1" shrinkToFit="1"/>
    </xf>
    <xf numFmtId="164" fontId="5" fillId="0" borderId="25" xfId="0" applyFont="1" applyBorder="1" applyAlignment="1">
      <alignment horizontal="center" vertical="center" wrapText="1" shrinkToFit="1"/>
    </xf>
    <xf numFmtId="164" fontId="5" fillId="0" borderId="11" xfId="0" applyFont="1" applyBorder="1" applyAlignment="1">
      <alignment horizontal="center" vertical="center" wrapText="1" shrinkToFit="1"/>
    </xf>
    <xf numFmtId="164" fontId="4" fillId="0" borderId="8" xfId="0" applyFont="1" applyBorder="1" applyAlignment="1">
      <alignment horizontal="center" vertical="center" textRotation="90"/>
    </xf>
    <xf numFmtId="4" fontId="2" fillId="2" borderId="14" xfId="0" applyNumberFormat="1" applyFont="1" applyFill="1" applyBorder="1" applyAlignment="1">
      <alignment horizontal="center" vertical="center"/>
    </xf>
    <xf numFmtId="164" fontId="4" fillId="0" borderId="6" xfId="0" applyFont="1" applyBorder="1" applyAlignment="1">
      <alignment horizontal="center" vertical="center"/>
    </xf>
    <xf numFmtId="164" fontId="4" fillId="0" borderId="19" xfId="0" applyFont="1" applyBorder="1" applyAlignment="1">
      <alignment horizontal="center" vertical="center"/>
    </xf>
    <xf numFmtId="164" fontId="8" fillId="9" borderId="14" xfId="0" applyFont="1" applyFill="1" applyBorder="1" applyAlignment="1">
      <alignment horizontal="left" vertical="top"/>
    </xf>
    <xf numFmtId="164" fontId="8" fillId="9" borderId="6" xfId="0" applyFont="1" applyFill="1" applyBorder="1" applyAlignment="1">
      <alignment horizontal="left" vertical="top"/>
    </xf>
    <xf numFmtId="164" fontId="8" fillId="9" borderId="19" xfId="0" applyFont="1" applyFill="1" applyBorder="1" applyAlignment="1">
      <alignment horizontal="left" vertical="top"/>
    </xf>
    <xf numFmtId="164" fontId="19" fillId="0" borderId="5" xfId="0" applyFont="1" applyBorder="1" applyAlignment="1">
      <alignment horizontal="center" vertical="center"/>
    </xf>
    <xf numFmtId="164" fontId="19" fillId="0" borderId="2" xfId="0" applyFont="1" applyBorder="1" applyAlignment="1">
      <alignment horizontal="center" vertical="center"/>
    </xf>
    <xf numFmtId="164" fontId="0" fillId="0" borderId="5" xfId="0" applyBorder="1" applyAlignment="1">
      <alignment horizontal="center" vertical="center"/>
    </xf>
    <xf numFmtId="164" fontId="19" fillId="9" borderId="5" xfId="0" applyFont="1" applyFill="1" applyBorder="1" applyAlignment="1">
      <alignment horizontal="center" vertical="center"/>
    </xf>
    <xf numFmtId="164" fontId="18" fillId="6" borderId="28" xfId="0" applyFont="1" applyFill="1" applyBorder="1" applyAlignment="1">
      <alignment horizontal="left"/>
    </xf>
    <xf numFmtId="164" fontId="18" fillId="6" borderId="29" xfId="0" applyFont="1" applyFill="1" applyBorder="1" applyAlignment="1">
      <alignment horizontal="left"/>
    </xf>
    <xf numFmtId="164" fontId="18" fillId="6" borderId="30" xfId="0" applyFont="1" applyFill="1" applyBorder="1" applyAlignment="1">
      <alignment horizontal="left"/>
    </xf>
    <xf numFmtId="164" fontId="19" fillId="0" borderId="9" xfId="0" applyFont="1" applyBorder="1" applyAlignment="1">
      <alignment horizontal="center" vertical="center"/>
    </xf>
    <xf numFmtId="164" fontId="19" fillId="9" borderId="1" xfId="0" applyFont="1" applyFill="1" applyBorder="1" applyAlignment="1">
      <alignment horizontal="center" vertical="center"/>
    </xf>
    <xf numFmtId="164" fontId="19" fillId="9" borderId="2" xfId="0" applyFont="1" applyFill="1" applyBorder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164" fontId="19" fillId="0" borderId="1" xfId="0" applyFont="1" applyBorder="1" applyAlignment="1">
      <alignment horizontal="center" vertical="center"/>
    </xf>
    <xf numFmtId="164" fontId="19" fillId="0" borderId="6" xfId="0" applyFont="1" applyBorder="1" applyAlignment="1">
      <alignment horizontal="center" vertical="center"/>
    </xf>
    <xf numFmtId="164" fontId="19" fillId="0" borderId="19" xfId="0" applyFont="1" applyBorder="1" applyAlignment="1">
      <alignment horizontal="center" vertical="center"/>
    </xf>
    <xf numFmtId="164" fontId="19" fillId="0" borderId="14" xfId="0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0" xfId="0" applyFont="1" applyAlignment="1">
      <alignment horizontal="center" vertical="center"/>
    </xf>
    <xf numFmtId="164" fontId="24" fillId="10" borderId="40" xfId="0" applyFont="1" applyFill="1" applyBorder="1" applyAlignment="1">
      <alignment horizontal="left"/>
    </xf>
    <xf numFmtId="164" fontId="24" fillId="10" borderId="38" xfId="0" applyFont="1" applyFill="1" applyBorder="1" applyAlignment="1">
      <alignment horizontal="left"/>
    </xf>
    <xf numFmtId="164" fontId="24" fillId="10" borderId="43" xfId="0" applyFont="1" applyFill="1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 3" xfId="2" xr:uid="{8185B642-511B-4CB1-9ACE-F44C23297AFD}"/>
  </cellStyles>
  <dxfs count="96"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92D050"/>
      <color rgb="FFFABF8F"/>
      <color rgb="FFFFC000"/>
      <color rgb="FF0092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275</xdr:row>
      <xdr:rowOff>55835</xdr:rowOff>
    </xdr:from>
    <xdr:to>
      <xdr:col>11</xdr:col>
      <xdr:colOff>259145</xdr:colOff>
      <xdr:row>320</xdr:row>
      <xdr:rowOff>133677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7A95D22-16FE-05B1-8772-5D3632B31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7871335"/>
          <a:ext cx="10174670" cy="89932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107705</xdr:colOff>
      <xdr:row>276</xdr:row>
      <xdr:rowOff>55684</xdr:rowOff>
    </xdr:from>
    <xdr:to>
      <xdr:col>28</xdr:col>
      <xdr:colOff>375138</xdr:colOff>
      <xdr:row>312</xdr:row>
      <xdr:rowOff>173648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61EC2F9-9A14-A540-C7F3-545E71FD16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2305" y="34974334"/>
          <a:ext cx="7077808" cy="7318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CY1118"/>
  <sheetViews>
    <sheetView view="pageBreakPreview" topLeftCell="L258" zoomScaleNormal="70" zoomScaleSheetLayoutView="100" zoomScalePageLayoutView="85" workbookViewId="0">
      <selection activeCell="AD278" sqref="AD278:AE278"/>
    </sheetView>
  </sheetViews>
  <sheetFormatPr defaultColWidth="8.88671875" defaultRowHeight="15.75" outlineLevelCol="1" x14ac:dyDescent="0.25"/>
  <cols>
    <col min="1" max="1" width="10" style="29" customWidth="1"/>
    <col min="2" max="2" width="33.44140625" style="15" customWidth="1"/>
    <col min="3" max="3" width="8.5546875" style="14" customWidth="1"/>
    <col min="4" max="4" width="6.5546875" style="14" customWidth="1"/>
    <col min="5" max="5" width="8.6640625" style="16" customWidth="1"/>
    <col min="6" max="6" width="7.77734375" style="16" customWidth="1" outlineLevel="1"/>
    <col min="7" max="7" width="7.77734375" style="16" customWidth="1"/>
    <col min="8" max="8" width="3.77734375" style="17" customWidth="1"/>
    <col min="9" max="9" width="10.6640625" style="14" customWidth="1"/>
    <col min="10" max="10" width="14.6640625" style="14" customWidth="1"/>
    <col min="11" max="12" width="4.21875" style="14" customWidth="1"/>
    <col min="13" max="13" width="5.6640625" style="18" customWidth="1"/>
    <col min="14" max="15" width="3.77734375" style="19" customWidth="1"/>
    <col min="16" max="16" width="7.21875" style="19" customWidth="1"/>
    <col min="17" max="17" width="8" style="20" customWidth="1"/>
    <col min="18" max="18" width="5" style="17" customWidth="1"/>
    <col min="19" max="19" width="4.109375" style="20" customWidth="1"/>
    <col min="20" max="20" width="4.5546875" style="17" customWidth="1"/>
    <col min="21" max="21" width="4.88671875" style="17" customWidth="1"/>
    <col min="22" max="22" width="3.77734375" style="20" customWidth="1" outlineLevel="1"/>
    <col min="23" max="23" width="6.6640625" style="20" customWidth="1" outlineLevel="1"/>
    <col min="24" max="24" width="7.5546875" style="20" customWidth="1" outlineLevel="1"/>
    <col min="25" max="25" width="4.5546875" style="17" customWidth="1"/>
    <col min="26" max="26" width="4.44140625" style="21" customWidth="1" outlineLevel="1"/>
    <col min="27" max="27" width="4.77734375" style="17" customWidth="1" outlineLevel="1"/>
    <col min="28" max="28" width="6.33203125" style="22" customWidth="1"/>
    <col min="29" max="29" width="13.5546875" style="20" customWidth="1"/>
    <col min="30" max="30" width="7.21875" style="14" customWidth="1"/>
    <col min="31" max="31" width="26.5546875" style="23" customWidth="1"/>
    <col min="32" max="32" width="24" style="23" customWidth="1" outlineLevel="1"/>
    <col min="33" max="34" width="9.44140625" style="23" bestFit="1" customWidth="1"/>
    <col min="35" max="35" width="27.44140625" style="23" customWidth="1"/>
    <col min="36" max="38" width="4.77734375" style="23" hidden="1" customWidth="1"/>
    <col min="39" max="39" width="7" style="23" hidden="1" customWidth="1"/>
    <col min="40" max="40" width="8.44140625" style="24" hidden="1" customWidth="1"/>
    <col min="41" max="41" width="6.5546875" style="24" hidden="1" customWidth="1"/>
    <col min="42" max="45" width="0" style="24" hidden="1" customWidth="1"/>
    <col min="46" max="46" width="0" style="64" hidden="1" customWidth="1"/>
    <col min="47" max="102" width="0" style="24" hidden="1" customWidth="1"/>
    <col min="103" max="103" width="14.77734375" style="24" customWidth="1"/>
    <col min="104" max="16384" width="8.88671875" style="24"/>
  </cols>
  <sheetData>
    <row r="1" spans="1:61" s="11" customFormat="1" ht="36.75" customHeight="1" x14ac:dyDescent="0.2">
      <c r="A1" s="329" t="s">
        <v>17</v>
      </c>
      <c r="B1" s="333" t="s">
        <v>7</v>
      </c>
      <c r="C1" s="332" t="s">
        <v>8</v>
      </c>
      <c r="D1" s="332" t="s">
        <v>18</v>
      </c>
      <c r="E1" s="336" t="s">
        <v>6</v>
      </c>
      <c r="F1" s="337"/>
      <c r="G1" s="338"/>
      <c r="H1" s="305" t="s">
        <v>22</v>
      </c>
      <c r="I1" s="305" t="s">
        <v>23</v>
      </c>
      <c r="J1" s="305" t="s">
        <v>23</v>
      </c>
      <c r="K1" s="339" t="s">
        <v>19</v>
      </c>
      <c r="L1" s="340"/>
      <c r="M1" s="341"/>
      <c r="N1" s="316" t="s">
        <v>42</v>
      </c>
      <c r="O1" s="316" t="s">
        <v>24</v>
      </c>
      <c r="P1" s="307" t="s">
        <v>316</v>
      </c>
      <c r="Q1" s="308"/>
      <c r="R1" s="308"/>
      <c r="S1" s="309"/>
      <c r="T1" s="309"/>
      <c r="U1" s="310"/>
      <c r="V1" s="307" t="s">
        <v>315</v>
      </c>
      <c r="W1" s="311"/>
      <c r="X1" s="311"/>
      <c r="Y1" s="311"/>
      <c r="Z1" s="311"/>
      <c r="AA1" s="312"/>
      <c r="AB1" s="317" t="s">
        <v>20</v>
      </c>
      <c r="AC1" s="311"/>
      <c r="AD1" s="312"/>
      <c r="AE1" s="343" t="s">
        <v>60</v>
      </c>
      <c r="AF1" s="313" t="s">
        <v>61</v>
      </c>
      <c r="AG1" s="326" t="s">
        <v>50</v>
      </c>
      <c r="AH1" s="326" t="s">
        <v>33</v>
      </c>
      <c r="AI1" s="321" t="s">
        <v>21</v>
      </c>
      <c r="AJ1" s="319" t="s">
        <v>64</v>
      </c>
      <c r="AK1" s="324" t="s">
        <v>52</v>
      </c>
      <c r="AL1" s="324" t="s">
        <v>48</v>
      </c>
      <c r="AM1" s="324" t="s">
        <v>65</v>
      </c>
      <c r="AN1" s="318" t="s">
        <v>34</v>
      </c>
      <c r="AO1" s="318" t="s">
        <v>35</v>
      </c>
      <c r="AQ1" s="318" t="s">
        <v>53</v>
      </c>
      <c r="AR1" s="318" t="s">
        <v>54</v>
      </c>
      <c r="AS1" s="318" t="s">
        <v>55</v>
      </c>
      <c r="AT1" s="303" t="s">
        <v>58</v>
      </c>
    </row>
    <row r="2" spans="1:61" s="11" customFormat="1" ht="45" customHeight="1" x14ac:dyDescent="0.3">
      <c r="A2" s="330"/>
      <c r="B2" s="334"/>
      <c r="C2" s="327"/>
      <c r="D2" s="342"/>
      <c r="E2" s="59" t="s">
        <v>40</v>
      </c>
      <c r="F2" s="59" t="s">
        <v>49</v>
      </c>
      <c r="G2" s="59" t="s">
        <v>41</v>
      </c>
      <c r="H2" s="306"/>
      <c r="I2" s="306"/>
      <c r="J2" s="306"/>
      <c r="K2" s="1" t="s">
        <v>4</v>
      </c>
      <c r="L2" s="1" t="s">
        <v>3</v>
      </c>
      <c r="M2" s="2" t="s">
        <v>13</v>
      </c>
      <c r="N2" s="306"/>
      <c r="O2" s="306"/>
      <c r="P2" s="2" t="s">
        <v>44</v>
      </c>
      <c r="Q2" s="2" t="s">
        <v>46</v>
      </c>
      <c r="R2" s="59" t="s">
        <v>51</v>
      </c>
      <c r="S2" s="2" t="s">
        <v>25</v>
      </c>
      <c r="T2" s="2" t="s">
        <v>45</v>
      </c>
      <c r="U2" s="1" t="s">
        <v>26</v>
      </c>
      <c r="V2" s="2" t="s">
        <v>27</v>
      </c>
      <c r="W2" s="2" t="s">
        <v>46</v>
      </c>
      <c r="X2" s="2" t="s">
        <v>25</v>
      </c>
      <c r="Y2" s="2" t="s">
        <v>45</v>
      </c>
      <c r="Z2" s="2" t="s">
        <v>43</v>
      </c>
      <c r="AA2" s="1" t="s">
        <v>26</v>
      </c>
      <c r="AB2" s="1" t="s">
        <v>28</v>
      </c>
      <c r="AC2" s="1" t="s">
        <v>29</v>
      </c>
      <c r="AD2" s="1" t="s">
        <v>30</v>
      </c>
      <c r="AE2" s="344"/>
      <c r="AF2" s="314"/>
      <c r="AG2" s="327"/>
      <c r="AH2" s="327"/>
      <c r="AI2" s="322"/>
      <c r="AJ2" s="320"/>
      <c r="AK2" s="325"/>
      <c r="AL2" s="325"/>
      <c r="AM2" s="325"/>
      <c r="AN2" s="306"/>
      <c r="AO2" s="306"/>
      <c r="AP2" s="28"/>
      <c r="AQ2" s="306"/>
      <c r="AR2" s="306"/>
      <c r="AS2" s="306"/>
      <c r="AT2" s="304"/>
    </row>
    <row r="3" spans="1:61" s="11" customFormat="1" ht="15" customHeight="1" thickBot="1" x14ac:dyDescent="0.25">
      <c r="A3" s="331"/>
      <c r="B3" s="335"/>
      <c r="C3" s="328"/>
      <c r="D3" s="3" t="s">
        <v>16</v>
      </c>
      <c r="E3" s="4" t="s">
        <v>9</v>
      </c>
      <c r="F3" s="4" t="s">
        <v>9</v>
      </c>
      <c r="G3" s="4" t="s">
        <v>9</v>
      </c>
      <c r="H3" s="3" t="s">
        <v>1</v>
      </c>
      <c r="I3" s="3" t="s">
        <v>0</v>
      </c>
      <c r="J3" s="3" t="s">
        <v>0</v>
      </c>
      <c r="K3" s="3" t="s">
        <v>39</v>
      </c>
      <c r="L3" s="3" t="s">
        <v>39</v>
      </c>
      <c r="M3" s="3" t="s">
        <v>2</v>
      </c>
      <c r="N3" s="5" t="s">
        <v>0</v>
      </c>
      <c r="O3" s="5" t="s">
        <v>31</v>
      </c>
      <c r="P3" s="5" t="s">
        <v>5</v>
      </c>
      <c r="Q3" s="5" t="s">
        <v>0</v>
      </c>
      <c r="R3" s="6" t="s">
        <v>11</v>
      </c>
      <c r="S3" s="5" t="s">
        <v>10</v>
      </c>
      <c r="T3" s="5" t="s">
        <v>11</v>
      </c>
      <c r="U3" s="6" t="s">
        <v>32</v>
      </c>
      <c r="V3" s="5" t="s">
        <v>5</v>
      </c>
      <c r="W3" s="5" t="s">
        <v>0</v>
      </c>
      <c r="X3" s="5" t="s">
        <v>10</v>
      </c>
      <c r="Y3" s="5" t="s">
        <v>11</v>
      </c>
      <c r="Z3" s="5" t="s">
        <v>0</v>
      </c>
      <c r="AA3" s="6" t="s">
        <v>32</v>
      </c>
      <c r="AB3" s="7" t="s">
        <v>5</v>
      </c>
      <c r="AC3" s="7" t="s">
        <v>12</v>
      </c>
      <c r="AD3" s="7" t="s">
        <v>15</v>
      </c>
      <c r="AE3" s="345"/>
      <c r="AF3" s="315"/>
      <c r="AG3" s="328"/>
      <c r="AH3" s="328"/>
      <c r="AI3" s="323"/>
      <c r="AJ3" s="8" t="s">
        <v>5</v>
      </c>
      <c r="AK3" s="8" t="s">
        <v>5</v>
      </c>
      <c r="AL3" s="8" t="s">
        <v>5</v>
      </c>
      <c r="AM3" s="8" t="s">
        <v>5</v>
      </c>
      <c r="AN3" s="8" t="s">
        <v>5</v>
      </c>
      <c r="AO3" s="8" t="s">
        <v>5</v>
      </c>
      <c r="AQ3" s="8" t="s">
        <v>5</v>
      </c>
      <c r="AR3" s="8" t="s">
        <v>56</v>
      </c>
      <c r="AS3" s="8" t="s">
        <v>57</v>
      </c>
      <c r="AT3" s="61" t="s">
        <v>59</v>
      </c>
    </row>
    <row r="4" spans="1:61" s="39" customFormat="1" ht="6" customHeight="1" thickBot="1" x14ac:dyDescent="0.25">
      <c r="A4" s="110"/>
      <c r="B4" s="111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12"/>
      <c r="AF4" s="112"/>
      <c r="AG4" s="109"/>
      <c r="AH4" s="109"/>
      <c r="AI4" s="108"/>
      <c r="AJ4" s="38"/>
      <c r="AK4" s="38"/>
      <c r="AL4" s="38"/>
      <c r="AM4" s="38"/>
      <c r="AN4" s="38"/>
      <c r="AO4" s="38"/>
      <c r="AP4" s="30"/>
      <c r="AQ4" s="30"/>
      <c r="AR4" s="30"/>
      <c r="AS4" s="30"/>
      <c r="AT4" s="62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</row>
    <row r="5" spans="1:61" s="13" customFormat="1" ht="27" customHeight="1" x14ac:dyDescent="0.2">
      <c r="A5" s="293" t="s">
        <v>93</v>
      </c>
      <c r="B5" s="272" t="s">
        <v>91</v>
      </c>
      <c r="C5" s="72">
        <v>1</v>
      </c>
      <c r="D5" s="274">
        <v>3450</v>
      </c>
      <c r="E5" s="73">
        <v>15500</v>
      </c>
      <c r="F5" s="73" t="s">
        <v>14</v>
      </c>
      <c r="G5" s="73" t="s">
        <v>14</v>
      </c>
      <c r="H5" s="106">
        <v>700</v>
      </c>
      <c r="I5" s="106" t="s">
        <v>311</v>
      </c>
      <c r="J5" s="143" t="s">
        <v>312</v>
      </c>
      <c r="K5" s="274">
        <v>20</v>
      </c>
      <c r="L5" s="274">
        <v>24</v>
      </c>
      <c r="M5" s="297" t="s">
        <v>82</v>
      </c>
      <c r="N5" s="274" t="s">
        <v>68</v>
      </c>
      <c r="O5" s="106">
        <v>65</v>
      </c>
      <c r="P5" s="74">
        <v>196.75</v>
      </c>
      <c r="Q5" s="75" t="s">
        <v>66</v>
      </c>
      <c r="R5" s="78" t="s">
        <v>14</v>
      </c>
      <c r="S5" s="76">
        <v>16.95</v>
      </c>
      <c r="T5" s="77">
        <v>16</v>
      </c>
      <c r="U5" s="78" t="s">
        <v>314</v>
      </c>
      <c r="V5" s="79">
        <v>71.23</v>
      </c>
      <c r="W5" s="75" t="s">
        <v>66</v>
      </c>
      <c r="X5" s="76">
        <v>10.199999999999999</v>
      </c>
      <c r="Y5" s="77">
        <v>27</v>
      </c>
      <c r="Z5" s="80" t="s">
        <v>317</v>
      </c>
      <c r="AA5" s="78" t="s">
        <v>14</v>
      </c>
      <c r="AB5" s="79">
        <v>11</v>
      </c>
      <c r="AC5" s="78" t="s">
        <v>320</v>
      </c>
      <c r="AD5" s="78" t="s">
        <v>62</v>
      </c>
      <c r="AE5" s="285" t="s">
        <v>73</v>
      </c>
      <c r="AF5" s="291" t="s">
        <v>0</v>
      </c>
      <c r="AG5" s="289" t="s">
        <v>69</v>
      </c>
      <c r="AH5" s="285" t="s">
        <v>69</v>
      </c>
      <c r="AI5" s="287" t="s">
        <v>321</v>
      </c>
      <c r="AJ5" s="99">
        <f>IF(Q5="voda",P5,0)*C5</f>
        <v>196.75</v>
      </c>
      <c r="AK5" s="25">
        <f>IF(Q5="plyn",P5,0)*C5</f>
        <v>0</v>
      </c>
      <c r="AL5" s="25">
        <f>IF(Q5="plyn",S5,0)*C5</f>
        <v>0</v>
      </c>
      <c r="AM5" s="26">
        <f>IF(W5="voda",V5,0)*C5</f>
        <v>71.23</v>
      </c>
      <c r="AN5" s="26">
        <f>IF(AD5="230",0,AB5)*C5</f>
        <v>11</v>
      </c>
      <c r="AO5" s="26">
        <f>IF(AD5="230",AB5,0)*C5</f>
        <v>0</v>
      </c>
      <c r="AP5" s="27"/>
      <c r="AQ5" s="60">
        <f>AN5+AO5</f>
        <v>11</v>
      </c>
      <c r="AR5" s="27"/>
      <c r="AS5" s="27">
        <v>365</v>
      </c>
      <c r="AT5" s="60">
        <f>AQ5*AR5*AS5/1000</f>
        <v>0</v>
      </c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</row>
    <row r="6" spans="1:61" s="13" customFormat="1" ht="27" customHeight="1" thickBot="1" x14ac:dyDescent="0.25">
      <c r="A6" s="294"/>
      <c r="B6" s="273"/>
      <c r="C6" s="81">
        <v>1</v>
      </c>
      <c r="D6" s="275"/>
      <c r="E6" s="82" t="s">
        <v>14</v>
      </c>
      <c r="F6" s="82" t="s">
        <v>14</v>
      </c>
      <c r="G6" s="82">
        <v>15500</v>
      </c>
      <c r="H6" s="107">
        <v>700</v>
      </c>
      <c r="I6" s="107" t="s">
        <v>310</v>
      </c>
      <c r="J6" s="107" t="s">
        <v>14</v>
      </c>
      <c r="K6" s="275"/>
      <c r="L6" s="275"/>
      <c r="M6" s="298"/>
      <c r="N6" s="275"/>
      <c r="O6" s="107" t="s">
        <v>14</v>
      </c>
      <c r="P6" s="83" t="s">
        <v>14</v>
      </c>
      <c r="Q6" s="84" t="s">
        <v>14</v>
      </c>
      <c r="R6" s="85" t="s">
        <v>14</v>
      </c>
      <c r="S6" s="84" t="s">
        <v>14</v>
      </c>
      <c r="T6" s="86" t="s">
        <v>14</v>
      </c>
      <c r="U6" s="85" t="s">
        <v>14</v>
      </c>
      <c r="V6" s="83" t="s">
        <v>14</v>
      </c>
      <c r="W6" s="84" t="s">
        <v>14</v>
      </c>
      <c r="X6" s="84" t="s">
        <v>14</v>
      </c>
      <c r="Y6" s="86" t="s">
        <v>14</v>
      </c>
      <c r="Z6" s="87" t="s">
        <v>14</v>
      </c>
      <c r="AA6" s="85" t="s">
        <v>14</v>
      </c>
      <c r="AB6" s="94">
        <v>7.5</v>
      </c>
      <c r="AC6" s="85" t="s">
        <v>319</v>
      </c>
      <c r="AD6" s="89" t="s">
        <v>62</v>
      </c>
      <c r="AE6" s="286"/>
      <c r="AF6" s="292"/>
      <c r="AG6" s="290"/>
      <c r="AH6" s="286"/>
      <c r="AI6" s="288"/>
      <c r="AJ6" s="99">
        <f>IF(Q6="voda",P6,0)*C6</f>
        <v>0</v>
      </c>
      <c r="AK6" s="25">
        <f>IF(Q6="plyn",P6,0)*C6</f>
        <v>0</v>
      </c>
      <c r="AL6" s="25">
        <f>IF(Q6="plyn",S6,0)*C6</f>
        <v>0</v>
      </c>
      <c r="AM6" s="26">
        <f>IF(W6="voda",V6,0)*C5</f>
        <v>0</v>
      </c>
      <c r="AN6" s="26">
        <f>IF(AD6="230",0,AB6)*C6</f>
        <v>7.5</v>
      </c>
      <c r="AO6" s="26">
        <f>IF(AD6="230",AB6,0)*C6</f>
        <v>0</v>
      </c>
      <c r="AP6" s="27"/>
      <c r="AQ6" s="60">
        <f>AN6+AO6</f>
        <v>7.5</v>
      </c>
      <c r="AR6" s="27"/>
      <c r="AS6" s="27">
        <v>365</v>
      </c>
      <c r="AT6" s="60">
        <f>AQ6*AR6*AS6/1000</f>
        <v>0</v>
      </c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</row>
    <row r="7" spans="1:61" s="13" customFormat="1" ht="12.75" customHeight="1" x14ac:dyDescent="0.2">
      <c r="A7" s="282"/>
      <c r="B7" s="346"/>
      <c r="C7" s="56" t="s">
        <v>36</v>
      </c>
      <c r="D7" s="255" t="s">
        <v>108</v>
      </c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6"/>
      <c r="AD7" s="256"/>
      <c r="AE7" s="256"/>
      <c r="AF7" s="256"/>
      <c r="AG7" s="256"/>
      <c r="AH7" s="256"/>
      <c r="AI7" s="257"/>
      <c r="AJ7" s="100"/>
      <c r="AK7" s="11"/>
      <c r="AL7" s="11"/>
      <c r="AM7" s="11"/>
      <c r="AN7" s="11"/>
      <c r="AO7" s="11"/>
      <c r="AP7" s="12"/>
      <c r="AQ7" s="12"/>
      <c r="AR7" s="12"/>
      <c r="AS7" s="12"/>
      <c r="AT7" s="63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</row>
    <row r="8" spans="1:61" s="13" customFormat="1" ht="10.5" customHeight="1" x14ac:dyDescent="0.2">
      <c r="A8" s="283"/>
      <c r="B8" s="347"/>
      <c r="C8" s="57" t="s">
        <v>69</v>
      </c>
      <c r="D8" s="258" t="s">
        <v>340</v>
      </c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59"/>
      <c r="AB8" s="259"/>
      <c r="AC8" s="259"/>
      <c r="AD8" s="259"/>
      <c r="AE8" s="259"/>
      <c r="AF8" s="259"/>
      <c r="AG8" s="259"/>
      <c r="AH8" s="259"/>
      <c r="AI8" s="260"/>
      <c r="AJ8" s="100"/>
      <c r="AK8" s="11"/>
      <c r="AL8" s="11"/>
      <c r="AM8" s="11"/>
      <c r="AN8" s="11"/>
      <c r="AO8" s="11"/>
      <c r="AP8" s="12"/>
      <c r="AQ8" s="12"/>
      <c r="AR8" s="12"/>
      <c r="AS8" s="12"/>
      <c r="AT8" s="63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</row>
    <row r="9" spans="1:61" s="13" customFormat="1" ht="10.5" customHeight="1" x14ac:dyDescent="0.2">
      <c r="A9" s="283"/>
      <c r="B9" s="347"/>
      <c r="C9" s="57" t="s">
        <v>69</v>
      </c>
      <c r="D9" s="258" t="s">
        <v>313</v>
      </c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60"/>
      <c r="AJ9" s="100"/>
      <c r="AK9" s="11"/>
      <c r="AL9" s="11"/>
      <c r="AM9" s="11"/>
      <c r="AN9" s="11"/>
      <c r="AO9" s="11"/>
      <c r="AP9" s="12"/>
      <c r="AQ9" s="12"/>
      <c r="AR9" s="12"/>
      <c r="AS9" s="12"/>
      <c r="AT9" s="63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</row>
    <row r="10" spans="1:61" s="13" customFormat="1" ht="12.75" customHeight="1" x14ac:dyDescent="0.2">
      <c r="A10" s="283"/>
      <c r="B10" s="347"/>
      <c r="C10" s="57" t="s">
        <v>63</v>
      </c>
      <c r="D10" s="258" t="s">
        <v>109</v>
      </c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60"/>
      <c r="AJ10" s="100"/>
      <c r="AK10" s="11"/>
      <c r="AL10" s="11"/>
      <c r="AM10" s="11"/>
      <c r="AN10" s="11"/>
      <c r="AO10" s="11"/>
      <c r="AP10" s="12"/>
      <c r="AQ10" s="12"/>
      <c r="AR10" s="12"/>
      <c r="AS10" s="12"/>
      <c r="AT10" s="63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</row>
    <row r="11" spans="1:61" s="13" customFormat="1" ht="12.75" customHeight="1" x14ac:dyDescent="0.2">
      <c r="A11" s="283"/>
      <c r="B11" s="347"/>
      <c r="C11" s="56" t="s">
        <v>67</v>
      </c>
      <c r="D11" s="258" t="s">
        <v>110</v>
      </c>
      <c r="E11" s="295"/>
      <c r="F11" s="295"/>
      <c r="G11" s="295"/>
      <c r="H11" s="295"/>
      <c r="I11" s="295"/>
      <c r="J11" s="295"/>
      <c r="K11" s="295"/>
      <c r="L11" s="295"/>
      <c r="M11" s="295"/>
      <c r="N11" s="295"/>
      <c r="O11" s="295"/>
      <c r="P11" s="295"/>
      <c r="Q11" s="295"/>
      <c r="R11" s="295"/>
      <c r="S11" s="295"/>
      <c r="T11" s="295"/>
      <c r="U11" s="295"/>
      <c r="V11" s="295"/>
      <c r="W11" s="295"/>
      <c r="X11" s="295"/>
      <c r="Y11" s="295"/>
      <c r="Z11" s="295"/>
      <c r="AA11" s="295"/>
      <c r="AB11" s="295"/>
      <c r="AC11" s="295"/>
      <c r="AD11" s="295"/>
      <c r="AE11" s="295"/>
      <c r="AF11" s="295"/>
      <c r="AG11" s="295"/>
      <c r="AH11" s="295"/>
      <c r="AI11" s="296"/>
      <c r="AJ11" s="100"/>
      <c r="AK11" s="11"/>
      <c r="AL11" s="11"/>
      <c r="AM11" s="11"/>
      <c r="AN11" s="11"/>
      <c r="AO11" s="11"/>
      <c r="AP11" s="12"/>
      <c r="AQ11" s="12"/>
      <c r="AR11" s="12"/>
      <c r="AS11" s="12"/>
      <c r="AT11" s="63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</row>
    <row r="12" spans="1:61" s="13" customFormat="1" ht="12.75" customHeight="1" x14ac:dyDescent="0.2">
      <c r="A12" s="283"/>
      <c r="B12" s="347"/>
      <c r="C12" s="145" t="s">
        <v>113</v>
      </c>
      <c r="D12" s="258" t="s">
        <v>114</v>
      </c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95"/>
      <c r="X12" s="295"/>
      <c r="Y12" s="295"/>
      <c r="Z12" s="295"/>
      <c r="AA12" s="295"/>
      <c r="AB12" s="295"/>
      <c r="AC12" s="295"/>
      <c r="AD12" s="295"/>
      <c r="AE12" s="295"/>
      <c r="AF12" s="295"/>
      <c r="AG12" s="295"/>
      <c r="AH12" s="295"/>
      <c r="AI12" s="296"/>
      <c r="AJ12" s="100"/>
      <c r="AK12" s="11"/>
      <c r="AL12" s="11"/>
      <c r="AM12" s="11"/>
      <c r="AN12" s="11"/>
      <c r="AO12" s="11"/>
      <c r="AP12" s="12"/>
      <c r="AQ12" s="12"/>
      <c r="AR12" s="12"/>
      <c r="AS12" s="12"/>
      <c r="AT12" s="63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</row>
    <row r="13" spans="1:61" s="13" customFormat="1" ht="11.25" customHeight="1" x14ac:dyDescent="0.2">
      <c r="A13" s="283"/>
      <c r="B13" s="347"/>
      <c r="C13" s="56" t="s">
        <v>47</v>
      </c>
      <c r="D13" s="258" t="s">
        <v>323</v>
      </c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259"/>
      <c r="AB13" s="259"/>
      <c r="AC13" s="259"/>
      <c r="AD13" s="259"/>
      <c r="AE13" s="259"/>
      <c r="AF13" s="259"/>
      <c r="AG13" s="259"/>
      <c r="AH13" s="259"/>
      <c r="AI13" s="260"/>
      <c r="AJ13" s="99"/>
      <c r="AK13" s="25"/>
      <c r="AL13" s="25"/>
      <c r="AM13" s="25"/>
      <c r="AN13" s="26"/>
      <c r="AO13" s="26"/>
      <c r="AP13" s="27"/>
      <c r="AQ13" s="27"/>
      <c r="AR13" s="27"/>
      <c r="AS13" s="27"/>
      <c r="AT13" s="60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</row>
    <row r="14" spans="1:61" s="13" customFormat="1" ht="11.25" customHeight="1" x14ac:dyDescent="0.2">
      <c r="A14" s="283"/>
      <c r="B14" s="347"/>
      <c r="C14" s="56" t="s">
        <v>47</v>
      </c>
      <c r="D14" s="258" t="s">
        <v>322</v>
      </c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60"/>
      <c r="AJ14" s="99"/>
      <c r="AK14" s="25"/>
      <c r="AL14" s="25"/>
      <c r="AM14" s="25"/>
      <c r="AN14" s="26"/>
      <c r="AO14" s="26"/>
      <c r="AP14" s="27"/>
      <c r="AQ14" s="27"/>
      <c r="AR14" s="27"/>
      <c r="AS14" s="27"/>
      <c r="AT14" s="60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</row>
    <row r="15" spans="1:61" s="13" customFormat="1" ht="11.25" customHeight="1" x14ac:dyDescent="0.2">
      <c r="A15" s="283"/>
      <c r="B15" s="347"/>
      <c r="C15" s="56" t="s">
        <v>47</v>
      </c>
      <c r="D15" s="258" t="s">
        <v>347</v>
      </c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59"/>
      <c r="Z15" s="259"/>
      <c r="AA15" s="259"/>
      <c r="AB15" s="259"/>
      <c r="AC15" s="259"/>
      <c r="AD15" s="259"/>
      <c r="AE15" s="259"/>
      <c r="AF15" s="259"/>
      <c r="AG15" s="259"/>
      <c r="AH15" s="259"/>
      <c r="AI15" s="260"/>
      <c r="AJ15" s="99"/>
      <c r="AK15" s="25"/>
      <c r="AL15" s="25"/>
      <c r="AM15" s="25"/>
      <c r="AN15" s="26"/>
      <c r="AO15" s="26"/>
      <c r="AP15" s="27"/>
      <c r="AQ15" s="27"/>
      <c r="AR15" s="27"/>
      <c r="AS15" s="27"/>
      <c r="AT15" s="60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</row>
    <row r="16" spans="1:61" s="13" customFormat="1" ht="13.5" customHeight="1" x14ac:dyDescent="0.2">
      <c r="A16" s="283"/>
      <c r="B16" s="347"/>
      <c r="C16" s="56" t="s">
        <v>38</v>
      </c>
      <c r="D16" s="258" t="s">
        <v>112</v>
      </c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  <c r="Y16" s="259"/>
      <c r="Z16" s="259"/>
      <c r="AA16" s="259"/>
      <c r="AB16" s="259"/>
      <c r="AC16" s="259"/>
      <c r="AD16" s="259"/>
      <c r="AE16" s="259"/>
      <c r="AF16" s="259"/>
      <c r="AG16" s="259"/>
      <c r="AH16" s="259"/>
      <c r="AI16" s="260"/>
      <c r="AJ16" s="100"/>
      <c r="AK16" s="11"/>
      <c r="AL16" s="11"/>
      <c r="AM16" s="11"/>
      <c r="AN16" s="11"/>
      <c r="AO16" s="11"/>
      <c r="AP16" s="12"/>
      <c r="AQ16" s="12"/>
      <c r="AR16" s="12"/>
      <c r="AS16" s="12"/>
      <c r="AT16" s="63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</row>
    <row r="17" spans="1:61" s="13" customFormat="1" ht="13.5" customHeight="1" thickBot="1" x14ac:dyDescent="0.25">
      <c r="A17" s="284"/>
      <c r="B17" s="348"/>
      <c r="C17" s="58" t="s">
        <v>38</v>
      </c>
      <c r="D17" s="299" t="s">
        <v>341</v>
      </c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300"/>
      <c r="AF17" s="300"/>
      <c r="AG17" s="300"/>
      <c r="AH17" s="300"/>
      <c r="AI17" s="301"/>
      <c r="AJ17" s="100"/>
      <c r="AK17" s="11"/>
      <c r="AL17" s="11"/>
      <c r="AM17" s="11"/>
      <c r="AN17" s="11"/>
      <c r="AO17" s="11"/>
      <c r="AP17" s="12"/>
      <c r="AQ17" s="12"/>
      <c r="AR17" s="12"/>
      <c r="AS17" s="12"/>
      <c r="AT17" s="63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</row>
    <row r="18" spans="1:61" s="13" customFormat="1" ht="5.25" customHeight="1" thickBot="1" x14ac:dyDescent="0.25">
      <c r="A18" s="32"/>
      <c r="B18" s="33"/>
      <c r="C18" s="34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65"/>
      <c r="AH18" s="36"/>
      <c r="AI18" s="37"/>
      <c r="AJ18" s="98"/>
      <c r="AK18" s="30"/>
      <c r="AL18" s="30"/>
      <c r="AM18" s="30"/>
      <c r="AN18" s="30"/>
      <c r="AO18" s="30"/>
      <c r="AP18" s="27"/>
      <c r="AQ18" s="27"/>
      <c r="AR18" s="27"/>
      <c r="AS18" s="27"/>
      <c r="AT18" s="60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</row>
    <row r="19" spans="1:61" s="13" customFormat="1" ht="27" customHeight="1" x14ac:dyDescent="0.2">
      <c r="A19" s="270" t="s">
        <v>78</v>
      </c>
      <c r="B19" s="272" t="s">
        <v>127</v>
      </c>
      <c r="C19" s="72">
        <v>1</v>
      </c>
      <c r="D19" s="73" t="s">
        <v>14</v>
      </c>
      <c r="E19" s="73" t="s">
        <v>14</v>
      </c>
      <c r="F19" s="73" t="s">
        <v>14</v>
      </c>
      <c r="G19" s="73" t="s">
        <v>14</v>
      </c>
      <c r="H19" s="106" t="s">
        <v>14</v>
      </c>
      <c r="I19" s="106" t="s">
        <v>14</v>
      </c>
      <c r="J19" s="106" t="s">
        <v>14</v>
      </c>
      <c r="K19" s="274">
        <v>20</v>
      </c>
      <c r="L19" s="274" t="s">
        <v>14</v>
      </c>
      <c r="M19" s="274" t="s">
        <v>85</v>
      </c>
      <c r="N19" s="274" t="s">
        <v>14</v>
      </c>
      <c r="O19" s="106">
        <v>60</v>
      </c>
      <c r="P19" s="74" t="s">
        <v>14</v>
      </c>
      <c r="Q19" s="75" t="s">
        <v>14</v>
      </c>
      <c r="R19" s="78" t="s">
        <v>14</v>
      </c>
      <c r="S19" s="76" t="s">
        <v>14</v>
      </c>
      <c r="T19" s="77" t="s">
        <v>14</v>
      </c>
      <c r="U19" s="78" t="s">
        <v>14</v>
      </c>
      <c r="V19" s="79" t="s">
        <v>14</v>
      </c>
      <c r="W19" s="75" t="s">
        <v>14</v>
      </c>
      <c r="X19" s="76" t="s">
        <v>14</v>
      </c>
      <c r="Y19" s="77" t="s">
        <v>14</v>
      </c>
      <c r="Z19" s="80" t="s">
        <v>14</v>
      </c>
      <c r="AA19" s="78" t="s">
        <v>14</v>
      </c>
      <c r="AB19" s="79" t="s">
        <v>345</v>
      </c>
      <c r="AC19" s="78" t="s">
        <v>346</v>
      </c>
      <c r="AD19" s="78" t="s">
        <v>309</v>
      </c>
      <c r="AE19" s="289" t="s">
        <v>344</v>
      </c>
      <c r="AF19" s="291" t="s">
        <v>0</v>
      </c>
      <c r="AG19" s="289" t="s">
        <v>69</v>
      </c>
      <c r="AH19" s="285" t="s">
        <v>36</v>
      </c>
      <c r="AI19" s="287" t="s">
        <v>352</v>
      </c>
      <c r="AJ19" s="99">
        <f>IF(Q19="voda",P19,0)*C19</f>
        <v>0</v>
      </c>
      <c r="AK19" s="25">
        <f>IF(Q19="plyn",P19,0)*C19</f>
        <v>0</v>
      </c>
      <c r="AL19" s="25">
        <f>IF(Q19="plyn",S19,0)*C19</f>
        <v>0</v>
      </c>
      <c r="AM19" s="26">
        <f>IF(W19="voda",V19,0)*C19</f>
        <v>0</v>
      </c>
      <c r="AN19" s="26" t="e">
        <f>IF(AD19="230",0,AB19)*C19</f>
        <v>#VALUE!</v>
      </c>
      <c r="AO19" s="26">
        <f>IF(AD19="230",AB19,0)*C19</f>
        <v>0</v>
      </c>
      <c r="AP19" s="27"/>
      <c r="AQ19" s="60" t="e">
        <f>AN19+AO19</f>
        <v>#VALUE!</v>
      </c>
      <c r="AR19" s="27"/>
      <c r="AS19" s="27">
        <v>365</v>
      </c>
      <c r="AT19" s="60" t="e">
        <f>AQ19*AR19*AS19/1000</f>
        <v>#VALUE!</v>
      </c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</row>
    <row r="20" spans="1:61" s="13" customFormat="1" ht="27" customHeight="1" thickBot="1" x14ac:dyDescent="0.25">
      <c r="A20" s="271"/>
      <c r="B20" s="273"/>
      <c r="C20" s="81">
        <v>1</v>
      </c>
      <c r="D20" s="82" t="s">
        <v>14</v>
      </c>
      <c r="E20" s="82" t="s">
        <v>14</v>
      </c>
      <c r="F20" s="82" t="s">
        <v>14</v>
      </c>
      <c r="G20" s="82" t="s">
        <v>14</v>
      </c>
      <c r="H20" s="107" t="s">
        <v>14</v>
      </c>
      <c r="I20" s="107" t="s">
        <v>14</v>
      </c>
      <c r="J20" s="107" t="s">
        <v>14</v>
      </c>
      <c r="K20" s="275"/>
      <c r="L20" s="275"/>
      <c r="M20" s="275"/>
      <c r="N20" s="275"/>
      <c r="O20" s="107" t="s">
        <v>14</v>
      </c>
      <c r="P20" s="83" t="s">
        <v>14</v>
      </c>
      <c r="Q20" s="84" t="s">
        <v>14</v>
      </c>
      <c r="R20" s="85" t="s">
        <v>14</v>
      </c>
      <c r="S20" s="84" t="s">
        <v>14</v>
      </c>
      <c r="T20" s="86" t="s">
        <v>14</v>
      </c>
      <c r="U20" s="85" t="s">
        <v>14</v>
      </c>
      <c r="V20" s="83" t="s">
        <v>14</v>
      </c>
      <c r="W20" s="84" t="s">
        <v>14</v>
      </c>
      <c r="X20" s="84" t="s">
        <v>14</v>
      </c>
      <c r="Y20" s="86" t="s">
        <v>14</v>
      </c>
      <c r="Z20" s="87" t="s">
        <v>14</v>
      </c>
      <c r="AA20" s="85" t="s">
        <v>14</v>
      </c>
      <c r="AB20" s="88" t="s">
        <v>343</v>
      </c>
      <c r="AC20" s="85" t="s">
        <v>14</v>
      </c>
      <c r="AD20" s="89" t="s">
        <v>74</v>
      </c>
      <c r="AE20" s="290"/>
      <c r="AF20" s="292"/>
      <c r="AG20" s="290"/>
      <c r="AH20" s="286"/>
      <c r="AI20" s="288"/>
      <c r="AJ20" s="99">
        <f>IF(Q20="voda",P20,0)*C20</f>
        <v>0</v>
      </c>
      <c r="AK20" s="25">
        <f>IF(Q20="plyn",P20,0)*C20</f>
        <v>0</v>
      </c>
      <c r="AL20" s="25">
        <f>IF(Q20="plyn",S20,0)*C20</f>
        <v>0</v>
      </c>
      <c r="AM20" s="26">
        <f>IF(W20="voda",V20,0)*C19</f>
        <v>0</v>
      </c>
      <c r="AN20" s="26">
        <f>IF(AD20="1f/ 230V",0,AB20)*C20</f>
        <v>0</v>
      </c>
      <c r="AO20" s="26" t="e">
        <f>IF(AD20="400",0,AB20)*C20</f>
        <v>#VALUE!</v>
      </c>
      <c r="AP20" s="27"/>
      <c r="AQ20" s="60" t="e">
        <f>AN20+AO20</f>
        <v>#VALUE!</v>
      </c>
      <c r="AR20" s="27"/>
      <c r="AS20" s="27">
        <v>365</v>
      </c>
      <c r="AT20" s="60" t="e">
        <f>AQ20*AR20*AS20/1000</f>
        <v>#VALUE!</v>
      </c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</row>
    <row r="21" spans="1:61" s="13" customFormat="1" ht="12.75" customHeight="1" x14ac:dyDescent="0.2">
      <c r="A21" s="276"/>
      <c r="B21" s="278"/>
      <c r="C21" s="56" t="s">
        <v>36</v>
      </c>
      <c r="D21" s="255" t="s">
        <v>342</v>
      </c>
      <c r="E21" s="256"/>
      <c r="F21" s="256"/>
      <c r="G21" s="256"/>
      <c r="H21" s="256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  <c r="W21" s="256"/>
      <c r="X21" s="256"/>
      <c r="Y21" s="256"/>
      <c r="Z21" s="256"/>
      <c r="AA21" s="256"/>
      <c r="AB21" s="256"/>
      <c r="AC21" s="256"/>
      <c r="AD21" s="256"/>
      <c r="AE21" s="256"/>
      <c r="AF21" s="256"/>
      <c r="AG21" s="256"/>
      <c r="AH21" s="256"/>
      <c r="AI21" s="257"/>
      <c r="AJ21" s="100"/>
      <c r="AK21" s="11"/>
      <c r="AL21" s="11"/>
      <c r="AM21" s="11"/>
      <c r="AN21" s="11"/>
      <c r="AO21" s="11"/>
      <c r="AP21" s="12"/>
      <c r="AQ21" s="12"/>
      <c r="AR21" s="12"/>
      <c r="AS21" s="12"/>
      <c r="AT21" s="63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</row>
    <row r="22" spans="1:61" s="13" customFormat="1" ht="12.75" customHeight="1" x14ac:dyDescent="0.2">
      <c r="A22" s="277"/>
      <c r="B22" s="253"/>
      <c r="C22" s="57" t="s">
        <v>69</v>
      </c>
      <c r="D22" s="258" t="s">
        <v>115</v>
      </c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259"/>
      <c r="R22" s="259"/>
      <c r="S22" s="259"/>
      <c r="T22" s="259"/>
      <c r="U22" s="259"/>
      <c r="V22" s="259"/>
      <c r="W22" s="259"/>
      <c r="X22" s="259"/>
      <c r="Y22" s="259"/>
      <c r="Z22" s="259"/>
      <c r="AA22" s="259"/>
      <c r="AB22" s="259"/>
      <c r="AC22" s="259"/>
      <c r="AD22" s="259"/>
      <c r="AE22" s="259"/>
      <c r="AF22" s="259"/>
      <c r="AG22" s="259"/>
      <c r="AH22" s="259"/>
      <c r="AI22" s="260"/>
      <c r="AJ22" s="100"/>
      <c r="AK22" s="11"/>
      <c r="AL22" s="11"/>
      <c r="AM22" s="11"/>
      <c r="AN22" s="11"/>
      <c r="AO22" s="11"/>
      <c r="AP22" s="12"/>
      <c r="AQ22" s="12"/>
      <c r="AR22" s="12"/>
      <c r="AS22" s="12"/>
      <c r="AT22" s="63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</row>
    <row r="23" spans="1:61" s="13" customFormat="1" ht="12.75" customHeight="1" x14ac:dyDescent="0.2">
      <c r="A23" s="277"/>
      <c r="B23" s="253"/>
      <c r="C23" s="57" t="s">
        <v>63</v>
      </c>
      <c r="D23" s="258" t="s">
        <v>109</v>
      </c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60"/>
      <c r="AJ23" s="100"/>
      <c r="AK23" s="11"/>
      <c r="AL23" s="11"/>
      <c r="AM23" s="11"/>
      <c r="AN23" s="11"/>
      <c r="AO23" s="11"/>
      <c r="AP23" s="12"/>
      <c r="AQ23" s="12"/>
      <c r="AR23" s="12"/>
      <c r="AS23" s="12"/>
      <c r="AT23" s="63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</row>
    <row r="24" spans="1:61" s="13" customFormat="1" ht="11.25" customHeight="1" x14ac:dyDescent="0.2">
      <c r="A24" s="277"/>
      <c r="B24" s="253"/>
      <c r="C24" s="56" t="s">
        <v>47</v>
      </c>
      <c r="D24" s="258" t="s">
        <v>348</v>
      </c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  <c r="P24" s="259"/>
      <c r="Q24" s="259"/>
      <c r="R24" s="259"/>
      <c r="S24" s="259"/>
      <c r="T24" s="259"/>
      <c r="U24" s="259"/>
      <c r="V24" s="259"/>
      <c r="W24" s="259"/>
      <c r="X24" s="259"/>
      <c r="Y24" s="259"/>
      <c r="Z24" s="259"/>
      <c r="AA24" s="259"/>
      <c r="AB24" s="259"/>
      <c r="AC24" s="259"/>
      <c r="AD24" s="259"/>
      <c r="AE24" s="259"/>
      <c r="AF24" s="259"/>
      <c r="AG24" s="259"/>
      <c r="AH24" s="259"/>
      <c r="AI24" s="260"/>
      <c r="AJ24" s="99"/>
      <c r="AK24" s="25"/>
      <c r="AL24" s="25"/>
      <c r="AM24" s="25"/>
      <c r="AN24" s="26"/>
      <c r="AO24" s="26"/>
      <c r="AP24" s="27"/>
      <c r="AQ24" s="27"/>
      <c r="AR24" s="27"/>
      <c r="AS24" s="27"/>
      <c r="AT24" s="60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</row>
    <row r="25" spans="1:61" s="13" customFormat="1" ht="11.25" customHeight="1" x14ac:dyDescent="0.2">
      <c r="A25" s="277"/>
      <c r="B25" s="253"/>
      <c r="C25" s="56" t="s">
        <v>318</v>
      </c>
      <c r="D25" s="258" t="s">
        <v>325</v>
      </c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59"/>
      <c r="Z25" s="259"/>
      <c r="AA25" s="259"/>
      <c r="AB25" s="259"/>
      <c r="AC25" s="259"/>
      <c r="AD25" s="259"/>
      <c r="AE25" s="259"/>
      <c r="AF25" s="259"/>
      <c r="AG25" s="259"/>
      <c r="AH25" s="259"/>
      <c r="AI25" s="260"/>
      <c r="AJ25" s="99"/>
      <c r="AK25" s="25"/>
      <c r="AL25" s="25"/>
      <c r="AM25" s="25"/>
      <c r="AN25" s="26"/>
      <c r="AO25" s="26"/>
      <c r="AP25" s="27"/>
      <c r="AQ25" s="27"/>
      <c r="AR25" s="27"/>
      <c r="AS25" s="27"/>
      <c r="AT25" s="60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</row>
    <row r="26" spans="1:61" s="13" customFormat="1" ht="13.5" customHeight="1" thickBot="1" x14ac:dyDescent="0.25">
      <c r="A26" s="302"/>
      <c r="B26" s="254"/>
      <c r="C26" s="58" t="s">
        <v>38</v>
      </c>
      <c r="D26" s="261" t="s">
        <v>118</v>
      </c>
      <c r="E26" s="262"/>
      <c r="F26" s="262"/>
      <c r="G26" s="262"/>
      <c r="H26" s="262"/>
      <c r="I26" s="262"/>
      <c r="J26" s="262"/>
      <c r="K26" s="262"/>
      <c r="L26" s="262"/>
      <c r="M26" s="262"/>
      <c r="N26" s="262"/>
      <c r="O26" s="262"/>
      <c r="P26" s="262"/>
      <c r="Q26" s="262"/>
      <c r="R26" s="262"/>
      <c r="S26" s="262"/>
      <c r="T26" s="262"/>
      <c r="U26" s="262"/>
      <c r="V26" s="262"/>
      <c r="W26" s="262"/>
      <c r="X26" s="262"/>
      <c r="Y26" s="262"/>
      <c r="Z26" s="262"/>
      <c r="AA26" s="262"/>
      <c r="AB26" s="262"/>
      <c r="AC26" s="262"/>
      <c r="AD26" s="262"/>
      <c r="AE26" s="262"/>
      <c r="AF26" s="262"/>
      <c r="AG26" s="262"/>
      <c r="AH26" s="262"/>
      <c r="AI26" s="263"/>
      <c r="AJ26" s="100"/>
      <c r="AK26" s="11"/>
      <c r="AL26" s="11"/>
      <c r="AM26" s="11"/>
      <c r="AN26" s="11"/>
      <c r="AO26" s="11"/>
      <c r="AP26" s="12"/>
      <c r="AQ26" s="12"/>
      <c r="AR26" s="12"/>
      <c r="AS26" s="12"/>
      <c r="AT26" s="63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</row>
    <row r="27" spans="1:61" s="13" customFormat="1" ht="5.25" customHeight="1" thickBot="1" x14ac:dyDescent="0.25">
      <c r="A27" s="71"/>
      <c r="B27" s="33"/>
      <c r="C27" s="34"/>
      <c r="D27" s="35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65"/>
      <c r="AE27" s="36"/>
      <c r="AF27" s="36"/>
      <c r="AG27" s="36"/>
      <c r="AH27" s="36"/>
      <c r="AI27" s="97"/>
      <c r="AJ27" s="98"/>
      <c r="AK27" s="30"/>
      <c r="AL27" s="30"/>
      <c r="AM27" s="30"/>
      <c r="AN27" s="30"/>
      <c r="AO27" s="30"/>
      <c r="AP27" s="27"/>
      <c r="AQ27" s="27"/>
      <c r="AR27" s="27"/>
      <c r="AS27" s="27"/>
      <c r="AT27" s="60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</row>
    <row r="28" spans="1:61" s="13" customFormat="1" ht="27" customHeight="1" x14ac:dyDescent="0.2">
      <c r="A28" s="293" t="s">
        <v>77</v>
      </c>
      <c r="B28" s="272" t="s">
        <v>91</v>
      </c>
      <c r="C28" s="72">
        <v>1</v>
      </c>
      <c r="D28" s="274">
        <v>3450</v>
      </c>
      <c r="E28" s="73">
        <v>15500</v>
      </c>
      <c r="F28" s="73" t="s">
        <v>14</v>
      </c>
      <c r="G28" s="73" t="s">
        <v>14</v>
      </c>
      <c r="H28" s="106">
        <v>700</v>
      </c>
      <c r="I28" s="106" t="s">
        <v>311</v>
      </c>
      <c r="J28" s="143" t="s">
        <v>312</v>
      </c>
      <c r="K28" s="274">
        <v>20</v>
      </c>
      <c r="L28" s="274">
        <v>24</v>
      </c>
      <c r="M28" s="297" t="s">
        <v>82</v>
      </c>
      <c r="N28" s="274" t="s">
        <v>68</v>
      </c>
      <c r="O28" s="106">
        <v>65</v>
      </c>
      <c r="P28" s="74">
        <v>196.75</v>
      </c>
      <c r="Q28" s="75" t="s">
        <v>66</v>
      </c>
      <c r="R28" s="78" t="s">
        <v>14</v>
      </c>
      <c r="S28" s="76">
        <v>16.95</v>
      </c>
      <c r="T28" s="77">
        <v>16</v>
      </c>
      <c r="U28" s="78" t="s">
        <v>314</v>
      </c>
      <c r="V28" s="79">
        <v>71.23</v>
      </c>
      <c r="W28" s="75" t="s">
        <v>66</v>
      </c>
      <c r="X28" s="76">
        <v>10.199999999999999</v>
      </c>
      <c r="Y28" s="77">
        <v>27</v>
      </c>
      <c r="Z28" s="80" t="s">
        <v>317</v>
      </c>
      <c r="AA28" s="78" t="s">
        <v>14</v>
      </c>
      <c r="AB28" s="79">
        <v>11</v>
      </c>
      <c r="AC28" s="78" t="s">
        <v>320</v>
      </c>
      <c r="AD28" s="78" t="s">
        <v>62</v>
      </c>
      <c r="AE28" s="285" t="s">
        <v>73</v>
      </c>
      <c r="AF28" s="291" t="s">
        <v>0</v>
      </c>
      <c r="AG28" s="289" t="s">
        <v>69</v>
      </c>
      <c r="AH28" s="285" t="s">
        <v>69</v>
      </c>
      <c r="AI28" s="287" t="s">
        <v>321</v>
      </c>
      <c r="AJ28" s="99">
        <f>IF(Q28="voda",P28,0)*C28</f>
        <v>196.75</v>
      </c>
      <c r="AK28" s="25">
        <f>IF(Q28="plyn",P28,0)*C28</f>
        <v>0</v>
      </c>
      <c r="AL28" s="25">
        <f>IF(Q28="plyn",S28,0)*C28</f>
        <v>0</v>
      </c>
      <c r="AM28" s="26">
        <f>IF(W28="voda",V28,0)*C28</f>
        <v>71.23</v>
      </c>
      <c r="AN28" s="26">
        <f>IF(AD28="230",0,AB28)*C28</f>
        <v>11</v>
      </c>
      <c r="AO28" s="26">
        <f>IF(AD28="230",AB28,0)*C28</f>
        <v>0</v>
      </c>
      <c r="AP28" s="27"/>
      <c r="AQ28" s="60">
        <f>AN28+AO28</f>
        <v>11</v>
      </c>
      <c r="AR28" s="27"/>
      <c r="AS28" s="27">
        <v>365</v>
      </c>
      <c r="AT28" s="60">
        <f>AQ28*AR28*AS28/1000</f>
        <v>0</v>
      </c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</row>
    <row r="29" spans="1:61" s="13" customFormat="1" ht="27" customHeight="1" thickBot="1" x14ac:dyDescent="0.25">
      <c r="A29" s="294"/>
      <c r="B29" s="273"/>
      <c r="C29" s="81">
        <v>1</v>
      </c>
      <c r="D29" s="275"/>
      <c r="E29" s="82" t="s">
        <v>14</v>
      </c>
      <c r="F29" s="82" t="s">
        <v>14</v>
      </c>
      <c r="G29" s="82">
        <v>15500</v>
      </c>
      <c r="H29" s="107">
        <v>700</v>
      </c>
      <c r="I29" s="107" t="s">
        <v>310</v>
      </c>
      <c r="J29" s="107" t="s">
        <v>14</v>
      </c>
      <c r="K29" s="275"/>
      <c r="L29" s="275"/>
      <c r="M29" s="298"/>
      <c r="N29" s="275"/>
      <c r="O29" s="107" t="s">
        <v>14</v>
      </c>
      <c r="P29" s="83" t="s">
        <v>14</v>
      </c>
      <c r="Q29" s="84" t="s">
        <v>14</v>
      </c>
      <c r="R29" s="85" t="s">
        <v>14</v>
      </c>
      <c r="S29" s="84" t="s">
        <v>14</v>
      </c>
      <c r="T29" s="86" t="s">
        <v>14</v>
      </c>
      <c r="U29" s="85" t="s">
        <v>14</v>
      </c>
      <c r="V29" s="83" t="s">
        <v>14</v>
      </c>
      <c r="W29" s="84" t="s">
        <v>14</v>
      </c>
      <c r="X29" s="84" t="s">
        <v>14</v>
      </c>
      <c r="Y29" s="86" t="s">
        <v>14</v>
      </c>
      <c r="Z29" s="87" t="s">
        <v>14</v>
      </c>
      <c r="AA29" s="85" t="s">
        <v>14</v>
      </c>
      <c r="AB29" s="94">
        <v>7.5</v>
      </c>
      <c r="AC29" s="85" t="s">
        <v>319</v>
      </c>
      <c r="AD29" s="89" t="s">
        <v>62</v>
      </c>
      <c r="AE29" s="286"/>
      <c r="AF29" s="292"/>
      <c r="AG29" s="290"/>
      <c r="AH29" s="286"/>
      <c r="AI29" s="288"/>
      <c r="AJ29" s="99">
        <f>IF(Q29="voda",P29,0)*C29</f>
        <v>0</v>
      </c>
      <c r="AK29" s="25">
        <f>IF(Q29="plyn",P29,0)*C29</f>
        <v>0</v>
      </c>
      <c r="AL29" s="25">
        <f>IF(Q29="plyn",S29,0)*C29</f>
        <v>0</v>
      </c>
      <c r="AM29" s="26">
        <f>IF(W29="voda",V29,0)*C28</f>
        <v>0</v>
      </c>
      <c r="AN29" s="26">
        <f>IF(AD29="230",0,AB29)*C29</f>
        <v>7.5</v>
      </c>
      <c r="AO29" s="26">
        <f>IF(AD29="230",AB29,0)*C29</f>
        <v>0</v>
      </c>
      <c r="AP29" s="27"/>
      <c r="AQ29" s="60">
        <f>AN29+AO29</f>
        <v>7.5</v>
      </c>
      <c r="AR29" s="27"/>
      <c r="AS29" s="27">
        <v>365</v>
      </c>
      <c r="AT29" s="60">
        <f>AQ29*AR29*AS29/1000</f>
        <v>0</v>
      </c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</row>
    <row r="30" spans="1:61" s="13" customFormat="1" ht="12.75" customHeight="1" x14ac:dyDescent="0.2">
      <c r="A30" s="282"/>
      <c r="B30" s="278"/>
      <c r="C30" s="56" t="s">
        <v>36</v>
      </c>
      <c r="D30" s="255" t="s">
        <v>108</v>
      </c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6"/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6"/>
      <c r="AB30" s="256"/>
      <c r="AC30" s="256"/>
      <c r="AD30" s="256"/>
      <c r="AE30" s="256"/>
      <c r="AF30" s="256"/>
      <c r="AG30" s="256"/>
      <c r="AH30" s="256"/>
      <c r="AI30" s="257"/>
      <c r="AJ30" s="100"/>
      <c r="AK30" s="11"/>
      <c r="AL30" s="11"/>
      <c r="AM30" s="11"/>
      <c r="AN30" s="11"/>
      <c r="AO30" s="11"/>
      <c r="AP30" s="12"/>
      <c r="AQ30" s="12"/>
      <c r="AR30" s="12"/>
      <c r="AS30" s="12"/>
      <c r="AT30" s="63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</row>
    <row r="31" spans="1:61" s="13" customFormat="1" ht="10.5" customHeight="1" x14ac:dyDescent="0.2">
      <c r="A31" s="283"/>
      <c r="B31" s="253"/>
      <c r="C31" s="57" t="s">
        <v>69</v>
      </c>
      <c r="D31" s="258" t="s">
        <v>340</v>
      </c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59"/>
      <c r="Q31" s="259"/>
      <c r="R31" s="259"/>
      <c r="S31" s="259"/>
      <c r="T31" s="259"/>
      <c r="U31" s="259"/>
      <c r="V31" s="259"/>
      <c r="W31" s="259"/>
      <c r="X31" s="259"/>
      <c r="Y31" s="259"/>
      <c r="Z31" s="259"/>
      <c r="AA31" s="259"/>
      <c r="AB31" s="259"/>
      <c r="AC31" s="259"/>
      <c r="AD31" s="259"/>
      <c r="AE31" s="259"/>
      <c r="AF31" s="259"/>
      <c r="AG31" s="259"/>
      <c r="AH31" s="259"/>
      <c r="AI31" s="260"/>
      <c r="AJ31" s="100"/>
      <c r="AK31" s="11"/>
      <c r="AL31" s="11"/>
      <c r="AM31" s="11"/>
      <c r="AN31" s="11"/>
      <c r="AO31" s="11"/>
      <c r="AP31" s="12"/>
      <c r="AQ31" s="12"/>
      <c r="AR31" s="12"/>
      <c r="AS31" s="12"/>
      <c r="AT31" s="63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</row>
    <row r="32" spans="1:61" s="13" customFormat="1" ht="10.5" customHeight="1" x14ac:dyDescent="0.2">
      <c r="A32" s="283"/>
      <c r="B32" s="253"/>
      <c r="C32" s="57" t="s">
        <v>69</v>
      </c>
      <c r="D32" s="258" t="s">
        <v>313</v>
      </c>
      <c r="E32" s="259"/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59"/>
      <c r="W32" s="259"/>
      <c r="X32" s="259"/>
      <c r="Y32" s="259"/>
      <c r="Z32" s="259"/>
      <c r="AA32" s="259"/>
      <c r="AB32" s="259"/>
      <c r="AC32" s="259"/>
      <c r="AD32" s="259"/>
      <c r="AE32" s="259"/>
      <c r="AF32" s="259"/>
      <c r="AG32" s="259"/>
      <c r="AH32" s="259"/>
      <c r="AI32" s="260"/>
      <c r="AJ32" s="100"/>
      <c r="AK32" s="11"/>
      <c r="AL32" s="11"/>
      <c r="AM32" s="11"/>
      <c r="AN32" s="11"/>
      <c r="AO32" s="11"/>
      <c r="AP32" s="12"/>
      <c r="AQ32" s="12"/>
      <c r="AR32" s="12"/>
      <c r="AS32" s="12"/>
      <c r="AT32" s="63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</row>
    <row r="33" spans="1:61" s="13" customFormat="1" ht="12.75" customHeight="1" x14ac:dyDescent="0.2">
      <c r="A33" s="283"/>
      <c r="B33" s="253"/>
      <c r="C33" s="57" t="s">
        <v>63</v>
      </c>
      <c r="D33" s="258" t="s">
        <v>109</v>
      </c>
      <c r="E33" s="259"/>
      <c r="F33" s="259"/>
      <c r="G33" s="259"/>
      <c r="H33" s="259"/>
      <c r="I33" s="259"/>
      <c r="J33" s="259"/>
      <c r="K33" s="259"/>
      <c r="L33" s="259"/>
      <c r="M33" s="259"/>
      <c r="N33" s="259"/>
      <c r="O33" s="259"/>
      <c r="P33" s="259"/>
      <c r="Q33" s="259"/>
      <c r="R33" s="259"/>
      <c r="S33" s="259"/>
      <c r="T33" s="259"/>
      <c r="U33" s="259"/>
      <c r="V33" s="259"/>
      <c r="W33" s="259"/>
      <c r="X33" s="259"/>
      <c r="Y33" s="259"/>
      <c r="Z33" s="259"/>
      <c r="AA33" s="259"/>
      <c r="AB33" s="259"/>
      <c r="AC33" s="259"/>
      <c r="AD33" s="259"/>
      <c r="AE33" s="259"/>
      <c r="AF33" s="259"/>
      <c r="AG33" s="259"/>
      <c r="AH33" s="259"/>
      <c r="AI33" s="260"/>
      <c r="AJ33" s="100"/>
      <c r="AK33" s="11"/>
      <c r="AL33" s="11"/>
      <c r="AM33" s="11"/>
      <c r="AN33" s="11"/>
      <c r="AO33" s="11"/>
      <c r="AP33" s="12"/>
      <c r="AQ33" s="12"/>
      <c r="AR33" s="12"/>
      <c r="AS33" s="12"/>
      <c r="AT33" s="63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</row>
    <row r="34" spans="1:61" s="13" customFormat="1" ht="12.75" customHeight="1" x14ac:dyDescent="0.2">
      <c r="A34" s="283"/>
      <c r="B34" s="253"/>
      <c r="C34" s="56" t="s">
        <v>67</v>
      </c>
      <c r="D34" s="258" t="s">
        <v>110</v>
      </c>
      <c r="E34" s="295"/>
      <c r="F34" s="295"/>
      <c r="G34" s="295"/>
      <c r="H34" s="295"/>
      <c r="I34" s="295"/>
      <c r="J34" s="295"/>
      <c r="K34" s="295"/>
      <c r="L34" s="295"/>
      <c r="M34" s="295"/>
      <c r="N34" s="295"/>
      <c r="O34" s="295"/>
      <c r="P34" s="295"/>
      <c r="Q34" s="295"/>
      <c r="R34" s="295"/>
      <c r="S34" s="295"/>
      <c r="T34" s="295"/>
      <c r="U34" s="295"/>
      <c r="V34" s="295"/>
      <c r="W34" s="295"/>
      <c r="X34" s="295"/>
      <c r="Y34" s="295"/>
      <c r="Z34" s="295"/>
      <c r="AA34" s="295"/>
      <c r="AB34" s="295"/>
      <c r="AC34" s="295"/>
      <c r="AD34" s="295"/>
      <c r="AE34" s="295"/>
      <c r="AF34" s="295"/>
      <c r="AG34" s="295"/>
      <c r="AH34" s="295"/>
      <c r="AI34" s="296"/>
      <c r="AJ34" s="100"/>
      <c r="AK34" s="11"/>
      <c r="AL34" s="11"/>
      <c r="AM34" s="11"/>
      <c r="AN34" s="11"/>
      <c r="AO34" s="11"/>
      <c r="AP34" s="12"/>
      <c r="AQ34" s="12"/>
      <c r="AR34" s="12"/>
      <c r="AS34" s="12"/>
      <c r="AT34" s="63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</row>
    <row r="35" spans="1:61" s="13" customFormat="1" ht="12.75" customHeight="1" x14ac:dyDescent="0.2">
      <c r="A35" s="283"/>
      <c r="B35" s="253"/>
      <c r="C35" s="145" t="s">
        <v>113</v>
      </c>
      <c r="D35" s="258" t="s">
        <v>114</v>
      </c>
      <c r="E35" s="295"/>
      <c r="F35" s="295"/>
      <c r="G35" s="295"/>
      <c r="H35" s="295"/>
      <c r="I35" s="295"/>
      <c r="J35" s="295"/>
      <c r="K35" s="295"/>
      <c r="L35" s="295"/>
      <c r="M35" s="295"/>
      <c r="N35" s="295"/>
      <c r="O35" s="295"/>
      <c r="P35" s="295"/>
      <c r="Q35" s="295"/>
      <c r="R35" s="295"/>
      <c r="S35" s="295"/>
      <c r="T35" s="295"/>
      <c r="U35" s="295"/>
      <c r="V35" s="295"/>
      <c r="W35" s="295"/>
      <c r="X35" s="295"/>
      <c r="Y35" s="295"/>
      <c r="Z35" s="295"/>
      <c r="AA35" s="295"/>
      <c r="AB35" s="295"/>
      <c r="AC35" s="295"/>
      <c r="AD35" s="295"/>
      <c r="AE35" s="295"/>
      <c r="AF35" s="295"/>
      <c r="AG35" s="295"/>
      <c r="AH35" s="295"/>
      <c r="AI35" s="296"/>
      <c r="AJ35" s="100"/>
      <c r="AK35" s="11"/>
      <c r="AL35" s="11"/>
      <c r="AM35" s="11"/>
      <c r="AN35" s="11"/>
      <c r="AO35" s="11"/>
      <c r="AP35" s="12"/>
      <c r="AQ35" s="12"/>
      <c r="AR35" s="12"/>
      <c r="AS35" s="12"/>
      <c r="AT35" s="63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</row>
    <row r="36" spans="1:61" s="13" customFormat="1" ht="11.25" customHeight="1" x14ac:dyDescent="0.2">
      <c r="A36" s="283"/>
      <c r="B36" s="253"/>
      <c r="C36" s="56" t="s">
        <v>47</v>
      </c>
      <c r="D36" s="258" t="s">
        <v>323</v>
      </c>
      <c r="E36" s="259"/>
      <c r="F36" s="259"/>
      <c r="G36" s="259"/>
      <c r="H36" s="259"/>
      <c r="I36" s="259"/>
      <c r="J36" s="259"/>
      <c r="K36" s="259"/>
      <c r="L36" s="259"/>
      <c r="M36" s="259"/>
      <c r="N36" s="259"/>
      <c r="O36" s="259"/>
      <c r="P36" s="259"/>
      <c r="Q36" s="259"/>
      <c r="R36" s="259"/>
      <c r="S36" s="259"/>
      <c r="T36" s="259"/>
      <c r="U36" s="259"/>
      <c r="V36" s="259"/>
      <c r="W36" s="259"/>
      <c r="X36" s="259"/>
      <c r="Y36" s="259"/>
      <c r="Z36" s="259"/>
      <c r="AA36" s="259"/>
      <c r="AB36" s="259"/>
      <c r="AC36" s="259"/>
      <c r="AD36" s="259"/>
      <c r="AE36" s="259"/>
      <c r="AF36" s="259"/>
      <c r="AG36" s="259"/>
      <c r="AH36" s="259"/>
      <c r="AI36" s="260"/>
      <c r="AJ36" s="99"/>
      <c r="AK36" s="25"/>
      <c r="AL36" s="25"/>
      <c r="AM36" s="25"/>
      <c r="AN36" s="26"/>
      <c r="AO36" s="26"/>
      <c r="AP36" s="27"/>
      <c r="AQ36" s="27"/>
      <c r="AR36" s="27"/>
      <c r="AS36" s="27"/>
      <c r="AT36" s="60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</row>
    <row r="37" spans="1:61" s="13" customFormat="1" ht="11.25" customHeight="1" x14ac:dyDescent="0.2">
      <c r="A37" s="283"/>
      <c r="B37" s="253"/>
      <c r="C37" s="56" t="s">
        <v>47</v>
      </c>
      <c r="D37" s="258" t="s">
        <v>322</v>
      </c>
      <c r="E37" s="259"/>
      <c r="F37" s="259"/>
      <c r="G37" s="259"/>
      <c r="H37" s="259"/>
      <c r="I37" s="259"/>
      <c r="J37" s="259"/>
      <c r="K37" s="259"/>
      <c r="L37" s="259"/>
      <c r="M37" s="259"/>
      <c r="N37" s="259"/>
      <c r="O37" s="259"/>
      <c r="P37" s="259"/>
      <c r="Q37" s="259"/>
      <c r="R37" s="259"/>
      <c r="S37" s="259"/>
      <c r="T37" s="259"/>
      <c r="U37" s="259"/>
      <c r="V37" s="259"/>
      <c r="W37" s="259"/>
      <c r="X37" s="259"/>
      <c r="Y37" s="259"/>
      <c r="Z37" s="259"/>
      <c r="AA37" s="259"/>
      <c r="AB37" s="259"/>
      <c r="AC37" s="259"/>
      <c r="AD37" s="259"/>
      <c r="AE37" s="259"/>
      <c r="AF37" s="259"/>
      <c r="AG37" s="259"/>
      <c r="AH37" s="259"/>
      <c r="AI37" s="260"/>
      <c r="AJ37" s="99"/>
      <c r="AK37" s="25"/>
      <c r="AL37" s="25"/>
      <c r="AM37" s="25"/>
      <c r="AN37" s="26"/>
      <c r="AO37" s="26"/>
      <c r="AP37" s="27"/>
      <c r="AQ37" s="27"/>
      <c r="AR37" s="27"/>
      <c r="AS37" s="27"/>
      <c r="AT37" s="60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</row>
    <row r="38" spans="1:61" s="13" customFormat="1" ht="11.25" customHeight="1" x14ac:dyDescent="0.2">
      <c r="A38" s="283"/>
      <c r="B38" s="253"/>
      <c r="C38" s="56" t="s">
        <v>47</v>
      </c>
      <c r="D38" s="258" t="s">
        <v>347</v>
      </c>
      <c r="E38" s="259"/>
      <c r="F38" s="259"/>
      <c r="G38" s="259"/>
      <c r="H38" s="259"/>
      <c r="I38" s="259"/>
      <c r="J38" s="259"/>
      <c r="K38" s="259"/>
      <c r="L38" s="259"/>
      <c r="M38" s="259"/>
      <c r="N38" s="259"/>
      <c r="O38" s="259"/>
      <c r="P38" s="259"/>
      <c r="Q38" s="259"/>
      <c r="R38" s="259"/>
      <c r="S38" s="259"/>
      <c r="T38" s="259"/>
      <c r="U38" s="259"/>
      <c r="V38" s="259"/>
      <c r="W38" s="259"/>
      <c r="X38" s="259"/>
      <c r="Y38" s="259"/>
      <c r="Z38" s="259"/>
      <c r="AA38" s="259"/>
      <c r="AB38" s="259"/>
      <c r="AC38" s="259"/>
      <c r="AD38" s="259"/>
      <c r="AE38" s="259"/>
      <c r="AF38" s="259"/>
      <c r="AG38" s="259"/>
      <c r="AH38" s="259"/>
      <c r="AI38" s="260"/>
      <c r="AJ38" s="99"/>
      <c r="AK38" s="25"/>
      <c r="AL38" s="25"/>
      <c r="AM38" s="25"/>
      <c r="AN38" s="26"/>
      <c r="AO38" s="26"/>
      <c r="AP38" s="27"/>
      <c r="AQ38" s="27"/>
      <c r="AR38" s="27"/>
      <c r="AS38" s="27"/>
      <c r="AT38" s="60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</row>
    <row r="39" spans="1:61" s="13" customFormat="1" ht="13.5" customHeight="1" x14ac:dyDescent="0.2">
      <c r="A39" s="283"/>
      <c r="B39" s="253"/>
      <c r="C39" s="56" t="s">
        <v>38</v>
      </c>
      <c r="D39" s="258" t="s">
        <v>112</v>
      </c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  <c r="P39" s="259"/>
      <c r="Q39" s="259"/>
      <c r="R39" s="259"/>
      <c r="S39" s="259"/>
      <c r="T39" s="259"/>
      <c r="U39" s="259"/>
      <c r="V39" s="259"/>
      <c r="W39" s="259"/>
      <c r="X39" s="259"/>
      <c r="Y39" s="259"/>
      <c r="Z39" s="259"/>
      <c r="AA39" s="259"/>
      <c r="AB39" s="259"/>
      <c r="AC39" s="259"/>
      <c r="AD39" s="259"/>
      <c r="AE39" s="259"/>
      <c r="AF39" s="259"/>
      <c r="AG39" s="259"/>
      <c r="AH39" s="259"/>
      <c r="AI39" s="260"/>
      <c r="AJ39" s="100"/>
      <c r="AK39" s="11"/>
      <c r="AL39" s="11"/>
      <c r="AM39" s="11"/>
      <c r="AN39" s="11"/>
      <c r="AO39" s="11"/>
      <c r="AP39" s="12"/>
      <c r="AQ39" s="12"/>
      <c r="AR39" s="12"/>
      <c r="AS39" s="12"/>
      <c r="AT39" s="63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</row>
    <row r="40" spans="1:61" s="13" customFormat="1" ht="13.5" customHeight="1" thickBot="1" x14ac:dyDescent="0.25">
      <c r="A40" s="284"/>
      <c r="B40" s="254"/>
      <c r="C40" s="58" t="s">
        <v>38</v>
      </c>
      <c r="D40" s="299" t="s">
        <v>341</v>
      </c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  <c r="S40" s="300"/>
      <c r="T40" s="300"/>
      <c r="U40" s="300"/>
      <c r="V40" s="300"/>
      <c r="W40" s="300"/>
      <c r="X40" s="300"/>
      <c r="Y40" s="300"/>
      <c r="Z40" s="300"/>
      <c r="AA40" s="300"/>
      <c r="AB40" s="300"/>
      <c r="AC40" s="300"/>
      <c r="AD40" s="300"/>
      <c r="AE40" s="300"/>
      <c r="AF40" s="300"/>
      <c r="AG40" s="300"/>
      <c r="AH40" s="300"/>
      <c r="AI40" s="301"/>
      <c r="AJ40" s="100"/>
      <c r="AK40" s="11"/>
      <c r="AL40" s="11"/>
      <c r="AM40" s="11"/>
      <c r="AN40" s="11"/>
      <c r="AO40" s="11"/>
      <c r="AP40" s="12"/>
      <c r="AQ40" s="12"/>
      <c r="AR40" s="12"/>
      <c r="AS40" s="12"/>
      <c r="AT40" s="63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</row>
    <row r="41" spans="1:61" s="13" customFormat="1" ht="5.25" customHeight="1" thickBot="1" x14ac:dyDescent="0.25">
      <c r="A41" s="32"/>
      <c r="B41" s="33"/>
      <c r="C41" s="34"/>
      <c r="D41" s="35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65"/>
      <c r="AH41" s="36"/>
      <c r="AI41" s="37"/>
      <c r="AJ41" s="98"/>
      <c r="AK41" s="30"/>
      <c r="AL41" s="30"/>
      <c r="AM41" s="30"/>
      <c r="AN41" s="30"/>
      <c r="AO41" s="30"/>
      <c r="AP41" s="27"/>
      <c r="AQ41" s="27"/>
      <c r="AR41" s="27"/>
      <c r="AS41" s="27"/>
      <c r="AT41" s="60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</row>
    <row r="42" spans="1:61" s="13" customFormat="1" ht="27" customHeight="1" x14ac:dyDescent="0.2">
      <c r="A42" s="270" t="s">
        <v>94</v>
      </c>
      <c r="B42" s="272" t="s">
        <v>127</v>
      </c>
      <c r="C42" s="72">
        <v>1</v>
      </c>
      <c r="D42" s="73" t="s">
        <v>14</v>
      </c>
      <c r="E42" s="73" t="s">
        <v>14</v>
      </c>
      <c r="F42" s="73" t="s">
        <v>14</v>
      </c>
      <c r="G42" s="73" t="s">
        <v>14</v>
      </c>
      <c r="H42" s="106" t="s">
        <v>14</v>
      </c>
      <c r="I42" s="106" t="s">
        <v>14</v>
      </c>
      <c r="J42" s="106" t="s">
        <v>14</v>
      </c>
      <c r="K42" s="274">
        <v>20</v>
      </c>
      <c r="L42" s="274" t="s">
        <v>14</v>
      </c>
      <c r="M42" s="274" t="s">
        <v>85</v>
      </c>
      <c r="N42" s="274" t="s">
        <v>14</v>
      </c>
      <c r="O42" s="106">
        <v>60</v>
      </c>
      <c r="P42" s="74" t="s">
        <v>14</v>
      </c>
      <c r="Q42" s="75" t="s">
        <v>14</v>
      </c>
      <c r="R42" s="78" t="s">
        <v>14</v>
      </c>
      <c r="S42" s="76" t="s">
        <v>14</v>
      </c>
      <c r="T42" s="77" t="s">
        <v>14</v>
      </c>
      <c r="U42" s="78" t="s">
        <v>14</v>
      </c>
      <c r="V42" s="79" t="s">
        <v>14</v>
      </c>
      <c r="W42" s="75" t="s">
        <v>14</v>
      </c>
      <c r="X42" s="76" t="s">
        <v>14</v>
      </c>
      <c r="Y42" s="77" t="s">
        <v>14</v>
      </c>
      <c r="Z42" s="80" t="s">
        <v>14</v>
      </c>
      <c r="AA42" s="78" t="s">
        <v>14</v>
      </c>
      <c r="AB42" s="79" t="s">
        <v>345</v>
      </c>
      <c r="AC42" s="78" t="s">
        <v>346</v>
      </c>
      <c r="AD42" s="78" t="s">
        <v>309</v>
      </c>
      <c r="AE42" s="289" t="s">
        <v>344</v>
      </c>
      <c r="AF42" s="291" t="s">
        <v>0</v>
      </c>
      <c r="AG42" s="289" t="s">
        <v>69</v>
      </c>
      <c r="AH42" s="285" t="s">
        <v>36</v>
      </c>
      <c r="AI42" s="287" t="s">
        <v>352</v>
      </c>
      <c r="AJ42" s="99">
        <f>IF(Q42="voda",P42,0)*C42</f>
        <v>0</v>
      </c>
      <c r="AK42" s="25">
        <f>IF(Q42="plyn",P42,0)*C42</f>
        <v>0</v>
      </c>
      <c r="AL42" s="25">
        <f>IF(Q42="plyn",S42,0)*C42</f>
        <v>0</v>
      </c>
      <c r="AM42" s="26">
        <f>IF(W42="voda",V42,0)*C42</f>
        <v>0</v>
      </c>
      <c r="AN42" s="26" t="e">
        <f>IF(AD42="230",0,AB42)*C42</f>
        <v>#VALUE!</v>
      </c>
      <c r="AO42" s="26">
        <f>IF(AD42="230",AB42,0)*C42</f>
        <v>0</v>
      </c>
      <c r="AP42" s="27"/>
      <c r="AQ42" s="60" t="e">
        <f>AN42+AO42</f>
        <v>#VALUE!</v>
      </c>
      <c r="AR42" s="27"/>
      <c r="AS42" s="27">
        <v>365</v>
      </c>
      <c r="AT42" s="60" t="e">
        <f>AQ42*AR42*AS42/1000</f>
        <v>#VALUE!</v>
      </c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</row>
    <row r="43" spans="1:61" s="13" customFormat="1" ht="27" customHeight="1" thickBot="1" x14ac:dyDescent="0.25">
      <c r="A43" s="271"/>
      <c r="B43" s="273"/>
      <c r="C43" s="81">
        <v>1</v>
      </c>
      <c r="D43" s="82" t="s">
        <v>14</v>
      </c>
      <c r="E43" s="82" t="s">
        <v>14</v>
      </c>
      <c r="F43" s="82" t="s">
        <v>14</v>
      </c>
      <c r="G43" s="82" t="s">
        <v>14</v>
      </c>
      <c r="H43" s="107" t="s">
        <v>14</v>
      </c>
      <c r="I43" s="107" t="s">
        <v>14</v>
      </c>
      <c r="J43" s="107" t="s">
        <v>14</v>
      </c>
      <c r="K43" s="275"/>
      <c r="L43" s="275"/>
      <c r="M43" s="275"/>
      <c r="N43" s="275"/>
      <c r="O43" s="107" t="s">
        <v>14</v>
      </c>
      <c r="P43" s="83" t="s">
        <v>14</v>
      </c>
      <c r="Q43" s="84" t="s">
        <v>14</v>
      </c>
      <c r="R43" s="85" t="s">
        <v>14</v>
      </c>
      <c r="S43" s="84" t="s">
        <v>14</v>
      </c>
      <c r="T43" s="86" t="s">
        <v>14</v>
      </c>
      <c r="U43" s="85" t="s">
        <v>14</v>
      </c>
      <c r="V43" s="83" t="s">
        <v>14</v>
      </c>
      <c r="W43" s="84" t="s">
        <v>14</v>
      </c>
      <c r="X43" s="84" t="s">
        <v>14</v>
      </c>
      <c r="Y43" s="86" t="s">
        <v>14</v>
      </c>
      <c r="Z43" s="87" t="s">
        <v>14</v>
      </c>
      <c r="AA43" s="85" t="s">
        <v>14</v>
      </c>
      <c r="AB43" s="88" t="s">
        <v>343</v>
      </c>
      <c r="AC43" s="85" t="s">
        <v>14</v>
      </c>
      <c r="AD43" s="89" t="s">
        <v>74</v>
      </c>
      <c r="AE43" s="290"/>
      <c r="AF43" s="292"/>
      <c r="AG43" s="290"/>
      <c r="AH43" s="286"/>
      <c r="AI43" s="288"/>
      <c r="AJ43" s="99">
        <f>IF(Q43="voda",P43,0)*C43</f>
        <v>0</v>
      </c>
      <c r="AK43" s="25">
        <f>IF(Q43="plyn",P43,0)*C43</f>
        <v>0</v>
      </c>
      <c r="AL43" s="25">
        <f>IF(Q43="plyn",S43,0)*C43</f>
        <v>0</v>
      </c>
      <c r="AM43" s="26">
        <f>IF(W43="voda",V43,0)*C42</f>
        <v>0</v>
      </c>
      <c r="AN43" s="26">
        <f>IF(AD43="1f/ 230V",0,AB43)*C43</f>
        <v>0</v>
      </c>
      <c r="AO43" s="26" t="e">
        <f>IF(AD43="400",0,AB43)*C43</f>
        <v>#VALUE!</v>
      </c>
      <c r="AP43" s="27"/>
      <c r="AQ43" s="60" t="e">
        <f>AN43+AO43</f>
        <v>#VALUE!</v>
      </c>
      <c r="AR43" s="27"/>
      <c r="AS43" s="27">
        <v>365</v>
      </c>
      <c r="AT43" s="60" t="e">
        <f>AQ43*AR43*AS43/1000</f>
        <v>#VALUE!</v>
      </c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</row>
    <row r="44" spans="1:61" s="13" customFormat="1" ht="12.75" customHeight="1" x14ac:dyDescent="0.2">
      <c r="A44" s="276"/>
      <c r="B44" s="278"/>
      <c r="C44" s="56" t="s">
        <v>36</v>
      </c>
      <c r="D44" s="255" t="s">
        <v>342</v>
      </c>
      <c r="E44" s="256"/>
      <c r="F44" s="256"/>
      <c r="G44" s="256"/>
      <c r="H44" s="256"/>
      <c r="I44" s="256"/>
      <c r="J44" s="256"/>
      <c r="K44" s="256"/>
      <c r="L44" s="256"/>
      <c r="M44" s="256"/>
      <c r="N44" s="256"/>
      <c r="O44" s="256"/>
      <c r="P44" s="256"/>
      <c r="Q44" s="256"/>
      <c r="R44" s="256"/>
      <c r="S44" s="256"/>
      <c r="T44" s="256"/>
      <c r="U44" s="256"/>
      <c r="V44" s="256"/>
      <c r="W44" s="256"/>
      <c r="X44" s="256"/>
      <c r="Y44" s="256"/>
      <c r="Z44" s="256"/>
      <c r="AA44" s="256"/>
      <c r="AB44" s="256"/>
      <c r="AC44" s="256"/>
      <c r="AD44" s="256"/>
      <c r="AE44" s="256"/>
      <c r="AF44" s="256"/>
      <c r="AG44" s="256"/>
      <c r="AH44" s="256"/>
      <c r="AI44" s="257"/>
      <c r="AJ44" s="100"/>
      <c r="AK44" s="11"/>
      <c r="AL44" s="11"/>
      <c r="AM44" s="11"/>
      <c r="AN44" s="11"/>
      <c r="AO44" s="11"/>
      <c r="AP44" s="12"/>
      <c r="AQ44" s="12"/>
      <c r="AR44" s="12"/>
      <c r="AS44" s="12"/>
      <c r="AT44" s="63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</row>
    <row r="45" spans="1:61" s="13" customFormat="1" ht="12.75" customHeight="1" x14ac:dyDescent="0.2">
      <c r="A45" s="277"/>
      <c r="B45" s="253"/>
      <c r="C45" s="57" t="s">
        <v>69</v>
      </c>
      <c r="D45" s="258" t="s">
        <v>115</v>
      </c>
      <c r="E45" s="259"/>
      <c r="F45" s="259"/>
      <c r="G45" s="259"/>
      <c r="H45" s="259"/>
      <c r="I45" s="259"/>
      <c r="J45" s="259"/>
      <c r="K45" s="259"/>
      <c r="L45" s="259"/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60"/>
      <c r="AJ45" s="100"/>
      <c r="AK45" s="11"/>
      <c r="AL45" s="11"/>
      <c r="AM45" s="11"/>
      <c r="AN45" s="11"/>
      <c r="AO45" s="11"/>
      <c r="AP45" s="12"/>
      <c r="AQ45" s="12"/>
      <c r="AR45" s="12"/>
      <c r="AS45" s="12"/>
      <c r="AT45" s="63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</row>
    <row r="46" spans="1:61" s="13" customFormat="1" ht="12.75" customHeight="1" x14ac:dyDescent="0.2">
      <c r="A46" s="277"/>
      <c r="B46" s="253"/>
      <c r="C46" s="57" t="s">
        <v>63</v>
      </c>
      <c r="D46" s="258" t="s">
        <v>109</v>
      </c>
      <c r="E46" s="259"/>
      <c r="F46" s="259"/>
      <c r="G46" s="259"/>
      <c r="H46" s="259"/>
      <c r="I46" s="259"/>
      <c r="J46" s="259"/>
      <c r="K46" s="259"/>
      <c r="L46" s="259"/>
      <c r="M46" s="259"/>
      <c r="N46" s="259"/>
      <c r="O46" s="259"/>
      <c r="P46" s="259"/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59"/>
      <c r="AG46" s="259"/>
      <c r="AH46" s="259"/>
      <c r="AI46" s="260"/>
      <c r="AJ46" s="100"/>
      <c r="AK46" s="11"/>
      <c r="AL46" s="11"/>
      <c r="AM46" s="11"/>
      <c r="AN46" s="11"/>
      <c r="AO46" s="11"/>
      <c r="AP46" s="12"/>
      <c r="AQ46" s="12"/>
      <c r="AR46" s="12"/>
      <c r="AS46" s="12"/>
      <c r="AT46" s="63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</row>
    <row r="47" spans="1:61" s="13" customFormat="1" ht="11.25" customHeight="1" x14ac:dyDescent="0.2">
      <c r="A47" s="277"/>
      <c r="B47" s="253"/>
      <c r="C47" s="56" t="s">
        <v>47</v>
      </c>
      <c r="D47" s="258" t="s">
        <v>348</v>
      </c>
      <c r="E47" s="259"/>
      <c r="F47" s="259"/>
      <c r="G47" s="259"/>
      <c r="H47" s="259"/>
      <c r="I47" s="259"/>
      <c r="J47" s="259"/>
      <c r="K47" s="259"/>
      <c r="L47" s="259"/>
      <c r="M47" s="259"/>
      <c r="N47" s="259"/>
      <c r="O47" s="259"/>
      <c r="P47" s="259"/>
      <c r="Q47" s="259"/>
      <c r="R47" s="259"/>
      <c r="S47" s="259"/>
      <c r="T47" s="259"/>
      <c r="U47" s="259"/>
      <c r="V47" s="259"/>
      <c r="W47" s="259"/>
      <c r="X47" s="259"/>
      <c r="Y47" s="259"/>
      <c r="Z47" s="259"/>
      <c r="AA47" s="259"/>
      <c r="AB47" s="259"/>
      <c r="AC47" s="259"/>
      <c r="AD47" s="259"/>
      <c r="AE47" s="259"/>
      <c r="AF47" s="259"/>
      <c r="AG47" s="259"/>
      <c r="AH47" s="259"/>
      <c r="AI47" s="260"/>
      <c r="AJ47" s="99"/>
      <c r="AK47" s="25"/>
      <c r="AL47" s="25"/>
      <c r="AM47" s="25"/>
      <c r="AN47" s="26"/>
      <c r="AO47" s="26"/>
      <c r="AP47" s="27"/>
      <c r="AQ47" s="27"/>
      <c r="AR47" s="27"/>
      <c r="AS47" s="27"/>
      <c r="AT47" s="60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</row>
    <row r="48" spans="1:61" s="13" customFormat="1" ht="11.25" customHeight="1" x14ac:dyDescent="0.2">
      <c r="A48" s="277"/>
      <c r="B48" s="253"/>
      <c r="C48" s="56" t="s">
        <v>318</v>
      </c>
      <c r="D48" s="258" t="s">
        <v>325</v>
      </c>
      <c r="E48" s="259"/>
      <c r="F48" s="259"/>
      <c r="G48" s="259"/>
      <c r="H48" s="259"/>
      <c r="I48" s="259"/>
      <c r="J48" s="259"/>
      <c r="K48" s="259"/>
      <c r="L48" s="259"/>
      <c r="M48" s="259"/>
      <c r="N48" s="259"/>
      <c r="O48" s="259"/>
      <c r="P48" s="259"/>
      <c r="Q48" s="259"/>
      <c r="R48" s="259"/>
      <c r="S48" s="259"/>
      <c r="T48" s="259"/>
      <c r="U48" s="259"/>
      <c r="V48" s="259"/>
      <c r="W48" s="259"/>
      <c r="X48" s="259"/>
      <c r="Y48" s="259"/>
      <c r="Z48" s="259"/>
      <c r="AA48" s="259"/>
      <c r="AB48" s="259"/>
      <c r="AC48" s="259"/>
      <c r="AD48" s="259"/>
      <c r="AE48" s="259"/>
      <c r="AF48" s="259"/>
      <c r="AG48" s="259"/>
      <c r="AH48" s="259"/>
      <c r="AI48" s="260"/>
      <c r="AJ48" s="99"/>
      <c r="AK48" s="25"/>
      <c r="AL48" s="25"/>
      <c r="AM48" s="25"/>
      <c r="AN48" s="26"/>
      <c r="AO48" s="26"/>
      <c r="AP48" s="27"/>
      <c r="AQ48" s="27"/>
      <c r="AR48" s="27"/>
      <c r="AS48" s="27"/>
      <c r="AT48" s="60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</row>
    <row r="49" spans="1:61" s="13" customFormat="1" ht="13.5" customHeight="1" thickBot="1" x14ac:dyDescent="0.25">
      <c r="A49" s="302"/>
      <c r="B49" s="254"/>
      <c r="C49" s="58" t="s">
        <v>38</v>
      </c>
      <c r="D49" s="261" t="s">
        <v>118</v>
      </c>
      <c r="E49" s="262"/>
      <c r="F49" s="262"/>
      <c r="G49" s="262"/>
      <c r="H49" s="262"/>
      <c r="I49" s="262"/>
      <c r="J49" s="262"/>
      <c r="K49" s="262"/>
      <c r="L49" s="262"/>
      <c r="M49" s="262"/>
      <c r="N49" s="262"/>
      <c r="O49" s="262"/>
      <c r="P49" s="262"/>
      <c r="Q49" s="262"/>
      <c r="R49" s="262"/>
      <c r="S49" s="262"/>
      <c r="T49" s="262"/>
      <c r="U49" s="262"/>
      <c r="V49" s="262"/>
      <c r="W49" s="262"/>
      <c r="X49" s="262"/>
      <c r="Y49" s="262"/>
      <c r="Z49" s="262"/>
      <c r="AA49" s="262"/>
      <c r="AB49" s="262"/>
      <c r="AC49" s="262"/>
      <c r="AD49" s="262"/>
      <c r="AE49" s="262"/>
      <c r="AF49" s="262"/>
      <c r="AG49" s="262"/>
      <c r="AH49" s="262"/>
      <c r="AI49" s="263"/>
      <c r="AJ49" s="100"/>
      <c r="AK49" s="11"/>
      <c r="AL49" s="11"/>
      <c r="AM49" s="11"/>
      <c r="AN49" s="11"/>
      <c r="AO49" s="11"/>
      <c r="AP49" s="12"/>
      <c r="AQ49" s="12"/>
      <c r="AR49" s="12"/>
      <c r="AS49" s="12"/>
      <c r="AT49" s="63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</row>
    <row r="50" spans="1:61" s="13" customFormat="1" ht="4.5" customHeight="1" thickBot="1" x14ac:dyDescent="0.25">
      <c r="A50" s="71"/>
      <c r="B50" s="33"/>
      <c r="C50" s="34"/>
      <c r="D50" s="35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65"/>
      <c r="AE50" s="36"/>
      <c r="AF50" s="36"/>
      <c r="AG50" s="36"/>
      <c r="AH50" s="36"/>
      <c r="AI50" s="97"/>
      <c r="AJ50" s="98"/>
      <c r="AK50" s="30"/>
      <c r="AL50" s="30"/>
      <c r="AM50" s="30"/>
      <c r="AN50" s="30"/>
      <c r="AO50" s="30"/>
      <c r="AP50" s="27"/>
      <c r="AQ50" s="27"/>
      <c r="AR50" s="27"/>
      <c r="AS50" s="27"/>
      <c r="AT50" s="60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</row>
    <row r="51" spans="1:61" s="13" customFormat="1" ht="27" customHeight="1" x14ac:dyDescent="0.2">
      <c r="A51" s="293" t="s">
        <v>76</v>
      </c>
      <c r="B51" s="272" t="s">
        <v>91</v>
      </c>
      <c r="C51" s="72">
        <v>1</v>
      </c>
      <c r="D51" s="274">
        <v>3450</v>
      </c>
      <c r="E51" s="73">
        <v>15500</v>
      </c>
      <c r="F51" s="73" t="s">
        <v>14</v>
      </c>
      <c r="G51" s="73" t="s">
        <v>14</v>
      </c>
      <c r="H51" s="106">
        <v>700</v>
      </c>
      <c r="I51" s="106" t="s">
        <v>311</v>
      </c>
      <c r="J51" s="143" t="s">
        <v>312</v>
      </c>
      <c r="K51" s="274">
        <v>20</v>
      </c>
      <c r="L51" s="274">
        <v>24</v>
      </c>
      <c r="M51" s="297" t="s">
        <v>82</v>
      </c>
      <c r="N51" s="274" t="s">
        <v>68</v>
      </c>
      <c r="O51" s="106">
        <v>65</v>
      </c>
      <c r="P51" s="74">
        <v>196.75</v>
      </c>
      <c r="Q51" s="75" t="s">
        <v>66</v>
      </c>
      <c r="R51" s="78" t="s">
        <v>14</v>
      </c>
      <c r="S51" s="76">
        <v>16.95</v>
      </c>
      <c r="T51" s="77">
        <v>16</v>
      </c>
      <c r="U51" s="78" t="s">
        <v>314</v>
      </c>
      <c r="V51" s="79">
        <v>71.23</v>
      </c>
      <c r="W51" s="75" t="s">
        <v>66</v>
      </c>
      <c r="X51" s="76">
        <v>10.199999999999999</v>
      </c>
      <c r="Y51" s="77">
        <v>27</v>
      </c>
      <c r="Z51" s="80" t="s">
        <v>317</v>
      </c>
      <c r="AA51" s="78" t="s">
        <v>14</v>
      </c>
      <c r="AB51" s="79">
        <v>11</v>
      </c>
      <c r="AC51" s="78" t="s">
        <v>320</v>
      </c>
      <c r="AD51" s="78" t="s">
        <v>62</v>
      </c>
      <c r="AE51" s="285" t="s">
        <v>73</v>
      </c>
      <c r="AF51" s="291" t="s">
        <v>0</v>
      </c>
      <c r="AG51" s="289" t="s">
        <v>69</v>
      </c>
      <c r="AH51" s="285" t="s">
        <v>69</v>
      </c>
      <c r="AI51" s="287" t="s">
        <v>321</v>
      </c>
      <c r="AJ51" s="99">
        <f>IF(Q51="voda",P51,0)*C51</f>
        <v>196.75</v>
      </c>
      <c r="AK51" s="25">
        <f>IF(Q51="plyn",P51,0)*C51</f>
        <v>0</v>
      </c>
      <c r="AL51" s="25">
        <f>IF(Q51="plyn",S51,0)*C51</f>
        <v>0</v>
      </c>
      <c r="AM51" s="26">
        <f>IF(W51="voda",V51,0)*C51</f>
        <v>71.23</v>
      </c>
      <c r="AN51" s="26">
        <f>IF(AD51="230",0,AB51)*C51</f>
        <v>11</v>
      </c>
      <c r="AO51" s="26">
        <f>IF(AD51="230",AB51,0)*C51</f>
        <v>0</v>
      </c>
      <c r="AP51" s="27"/>
      <c r="AQ51" s="60">
        <f>AN51+AO51</f>
        <v>11</v>
      </c>
      <c r="AR51" s="27"/>
      <c r="AS51" s="27">
        <v>365</v>
      </c>
      <c r="AT51" s="60">
        <f>AQ51*AR51*AS51/1000</f>
        <v>0</v>
      </c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</row>
    <row r="52" spans="1:61" s="13" customFormat="1" ht="27" customHeight="1" thickBot="1" x14ac:dyDescent="0.25">
      <c r="A52" s="294"/>
      <c r="B52" s="273"/>
      <c r="C52" s="81">
        <v>1</v>
      </c>
      <c r="D52" s="275"/>
      <c r="E52" s="82" t="s">
        <v>14</v>
      </c>
      <c r="F52" s="82" t="s">
        <v>14</v>
      </c>
      <c r="G52" s="82">
        <v>15500</v>
      </c>
      <c r="H52" s="107">
        <v>700</v>
      </c>
      <c r="I52" s="107" t="s">
        <v>310</v>
      </c>
      <c r="J52" s="107" t="s">
        <v>14</v>
      </c>
      <c r="K52" s="275"/>
      <c r="L52" s="275"/>
      <c r="M52" s="298"/>
      <c r="N52" s="275"/>
      <c r="O52" s="107" t="s">
        <v>14</v>
      </c>
      <c r="P52" s="83" t="s">
        <v>14</v>
      </c>
      <c r="Q52" s="84" t="s">
        <v>14</v>
      </c>
      <c r="R52" s="85" t="s">
        <v>14</v>
      </c>
      <c r="S52" s="84" t="s">
        <v>14</v>
      </c>
      <c r="T52" s="86" t="s">
        <v>14</v>
      </c>
      <c r="U52" s="85" t="s">
        <v>14</v>
      </c>
      <c r="V52" s="83" t="s">
        <v>14</v>
      </c>
      <c r="W52" s="84" t="s">
        <v>14</v>
      </c>
      <c r="X52" s="84" t="s">
        <v>14</v>
      </c>
      <c r="Y52" s="86" t="s">
        <v>14</v>
      </c>
      <c r="Z52" s="87" t="s">
        <v>14</v>
      </c>
      <c r="AA52" s="85" t="s">
        <v>14</v>
      </c>
      <c r="AB52" s="94">
        <v>7.5</v>
      </c>
      <c r="AC52" s="85" t="s">
        <v>319</v>
      </c>
      <c r="AD52" s="89" t="s">
        <v>62</v>
      </c>
      <c r="AE52" s="286"/>
      <c r="AF52" s="292"/>
      <c r="AG52" s="290"/>
      <c r="AH52" s="286"/>
      <c r="AI52" s="288"/>
      <c r="AJ52" s="99">
        <f>IF(Q52="voda",P52,0)*C52</f>
        <v>0</v>
      </c>
      <c r="AK52" s="25">
        <f>IF(Q52="plyn",P52,0)*C52</f>
        <v>0</v>
      </c>
      <c r="AL52" s="25">
        <f>IF(Q52="plyn",S52,0)*C52</f>
        <v>0</v>
      </c>
      <c r="AM52" s="26">
        <f>IF(W52="voda",V52,0)*C51</f>
        <v>0</v>
      </c>
      <c r="AN52" s="26">
        <f>IF(AD52="230",0,AB52)*C52</f>
        <v>7.5</v>
      </c>
      <c r="AO52" s="26">
        <f>IF(AD52="230",AB52,0)*C52</f>
        <v>0</v>
      </c>
      <c r="AP52" s="27"/>
      <c r="AQ52" s="60">
        <f>AN52+AO52</f>
        <v>7.5</v>
      </c>
      <c r="AR52" s="27"/>
      <c r="AS52" s="27">
        <v>365</v>
      </c>
      <c r="AT52" s="60">
        <f>AQ52*AR52*AS52/1000</f>
        <v>0</v>
      </c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</row>
    <row r="53" spans="1:61" s="13" customFormat="1" ht="12.75" customHeight="1" x14ac:dyDescent="0.2">
      <c r="A53" s="282"/>
      <c r="B53" s="278"/>
      <c r="C53" s="56" t="s">
        <v>36</v>
      </c>
      <c r="D53" s="255" t="s">
        <v>108</v>
      </c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  <c r="AA53" s="256"/>
      <c r="AB53" s="256"/>
      <c r="AC53" s="256"/>
      <c r="AD53" s="256"/>
      <c r="AE53" s="256"/>
      <c r="AF53" s="256"/>
      <c r="AG53" s="256"/>
      <c r="AH53" s="256"/>
      <c r="AI53" s="257"/>
      <c r="AJ53" s="100"/>
      <c r="AK53" s="11"/>
      <c r="AL53" s="11"/>
      <c r="AM53" s="11"/>
      <c r="AN53" s="11"/>
      <c r="AO53" s="11"/>
      <c r="AP53" s="12"/>
      <c r="AQ53" s="12"/>
      <c r="AR53" s="12"/>
      <c r="AS53" s="12"/>
      <c r="AT53" s="63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</row>
    <row r="54" spans="1:61" s="13" customFormat="1" ht="10.5" customHeight="1" x14ac:dyDescent="0.2">
      <c r="A54" s="283"/>
      <c r="B54" s="253"/>
      <c r="C54" s="57" t="s">
        <v>69</v>
      </c>
      <c r="D54" s="258" t="s">
        <v>340</v>
      </c>
      <c r="E54" s="259"/>
      <c r="F54" s="259"/>
      <c r="G54" s="259"/>
      <c r="H54" s="259"/>
      <c r="I54" s="259"/>
      <c r="J54" s="259"/>
      <c r="K54" s="259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9"/>
      <c r="X54" s="259"/>
      <c r="Y54" s="259"/>
      <c r="Z54" s="259"/>
      <c r="AA54" s="259"/>
      <c r="AB54" s="259"/>
      <c r="AC54" s="259"/>
      <c r="AD54" s="259"/>
      <c r="AE54" s="259"/>
      <c r="AF54" s="259"/>
      <c r="AG54" s="259"/>
      <c r="AH54" s="259"/>
      <c r="AI54" s="260"/>
      <c r="AJ54" s="100"/>
      <c r="AK54" s="11"/>
      <c r="AL54" s="11"/>
      <c r="AM54" s="11"/>
      <c r="AN54" s="11"/>
      <c r="AO54" s="11"/>
      <c r="AP54" s="12"/>
      <c r="AQ54" s="12"/>
      <c r="AR54" s="12"/>
      <c r="AS54" s="12"/>
      <c r="AT54" s="63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</row>
    <row r="55" spans="1:61" s="13" customFormat="1" ht="10.5" customHeight="1" x14ac:dyDescent="0.2">
      <c r="A55" s="283"/>
      <c r="B55" s="253"/>
      <c r="C55" s="57" t="s">
        <v>69</v>
      </c>
      <c r="D55" s="258" t="s">
        <v>313</v>
      </c>
      <c r="E55" s="259"/>
      <c r="F55" s="259"/>
      <c r="G55" s="259"/>
      <c r="H55" s="259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9"/>
      <c r="AH55" s="259"/>
      <c r="AI55" s="260"/>
      <c r="AJ55" s="100"/>
      <c r="AK55" s="11"/>
      <c r="AL55" s="11"/>
      <c r="AM55" s="11"/>
      <c r="AN55" s="11"/>
      <c r="AO55" s="11"/>
      <c r="AP55" s="12"/>
      <c r="AQ55" s="12"/>
      <c r="AR55" s="12"/>
      <c r="AS55" s="12"/>
      <c r="AT55" s="63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</row>
    <row r="56" spans="1:61" s="13" customFormat="1" ht="12.75" customHeight="1" x14ac:dyDescent="0.2">
      <c r="A56" s="283"/>
      <c r="B56" s="253"/>
      <c r="C56" s="57" t="s">
        <v>63</v>
      </c>
      <c r="D56" s="258" t="s">
        <v>109</v>
      </c>
      <c r="E56" s="259"/>
      <c r="F56" s="259"/>
      <c r="G56" s="259"/>
      <c r="H56" s="259"/>
      <c r="I56" s="259"/>
      <c r="J56" s="259"/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  <c r="AD56" s="259"/>
      <c r="AE56" s="259"/>
      <c r="AF56" s="259"/>
      <c r="AG56" s="259"/>
      <c r="AH56" s="259"/>
      <c r="AI56" s="260"/>
      <c r="AJ56" s="100"/>
      <c r="AK56" s="11"/>
      <c r="AL56" s="11"/>
      <c r="AM56" s="11"/>
      <c r="AN56" s="11"/>
      <c r="AO56" s="11"/>
      <c r="AP56" s="12"/>
      <c r="AQ56" s="12"/>
      <c r="AR56" s="12"/>
      <c r="AS56" s="12"/>
      <c r="AT56" s="63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</row>
    <row r="57" spans="1:61" s="13" customFormat="1" ht="12.75" customHeight="1" x14ac:dyDescent="0.2">
      <c r="A57" s="283"/>
      <c r="B57" s="253"/>
      <c r="C57" s="56" t="s">
        <v>67</v>
      </c>
      <c r="D57" s="258" t="s">
        <v>110</v>
      </c>
      <c r="E57" s="295"/>
      <c r="F57" s="295"/>
      <c r="G57" s="295"/>
      <c r="H57" s="295"/>
      <c r="I57" s="295"/>
      <c r="J57" s="295"/>
      <c r="K57" s="295"/>
      <c r="L57" s="295"/>
      <c r="M57" s="295"/>
      <c r="N57" s="295"/>
      <c r="O57" s="295"/>
      <c r="P57" s="295"/>
      <c r="Q57" s="295"/>
      <c r="R57" s="295"/>
      <c r="S57" s="295"/>
      <c r="T57" s="295"/>
      <c r="U57" s="295"/>
      <c r="V57" s="295"/>
      <c r="W57" s="295"/>
      <c r="X57" s="295"/>
      <c r="Y57" s="295"/>
      <c r="Z57" s="295"/>
      <c r="AA57" s="295"/>
      <c r="AB57" s="295"/>
      <c r="AC57" s="295"/>
      <c r="AD57" s="295"/>
      <c r="AE57" s="295"/>
      <c r="AF57" s="295"/>
      <c r="AG57" s="295"/>
      <c r="AH57" s="295"/>
      <c r="AI57" s="296"/>
      <c r="AJ57" s="100"/>
      <c r="AK57" s="11"/>
      <c r="AL57" s="11"/>
      <c r="AM57" s="11"/>
      <c r="AN57" s="11"/>
      <c r="AO57" s="11"/>
      <c r="AP57" s="12"/>
      <c r="AQ57" s="12"/>
      <c r="AR57" s="12"/>
      <c r="AS57" s="12"/>
      <c r="AT57" s="63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</row>
    <row r="58" spans="1:61" s="13" customFormat="1" ht="12.75" customHeight="1" x14ac:dyDescent="0.2">
      <c r="A58" s="283"/>
      <c r="B58" s="253"/>
      <c r="C58" s="145" t="s">
        <v>113</v>
      </c>
      <c r="D58" s="258" t="s">
        <v>114</v>
      </c>
      <c r="E58" s="295"/>
      <c r="F58" s="295"/>
      <c r="G58" s="295"/>
      <c r="H58" s="295"/>
      <c r="I58" s="295"/>
      <c r="J58" s="295"/>
      <c r="K58" s="295"/>
      <c r="L58" s="295"/>
      <c r="M58" s="295"/>
      <c r="N58" s="295"/>
      <c r="O58" s="295"/>
      <c r="P58" s="295"/>
      <c r="Q58" s="295"/>
      <c r="R58" s="295"/>
      <c r="S58" s="295"/>
      <c r="T58" s="295"/>
      <c r="U58" s="295"/>
      <c r="V58" s="295"/>
      <c r="W58" s="295"/>
      <c r="X58" s="295"/>
      <c r="Y58" s="295"/>
      <c r="Z58" s="295"/>
      <c r="AA58" s="295"/>
      <c r="AB58" s="295"/>
      <c r="AC58" s="295"/>
      <c r="AD58" s="295"/>
      <c r="AE58" s="295"/>
      <c r="AF58" s="295"/>
      <c r="AG58" s="295"/>
      <c r="AH58" s="295"/>
      <c r="AI58" s="296"/>
      <c r="AJ58" s="100"/>
      <c r="AK58" s="11"/>
      <c r="AL58" s="11"/>
      <c r="AM58" s="11"/>
      <c r="AN58" s="11"/>
      <c r="AO58" s="11"/>
      <c r="AP58" s="12"/>
      <c r="AQ58" s="12"/>
      <c r="AR58" s="12"/>
      <c r="AS58" s="12"/>
      <c r="AT58" s="63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</row>
    <row r="59" spans="1:61" s="13" customFormat="1" ht="11.25" customHeight="1" x14ac:dyDescent="0.2">
      <c r="A59" s="283"/>
      <c r="B59" s="253"/>
      <c r="C59" s="56" t="s">
        <v>47</v>
      </c>
      <c r="D59" s="258" t="s">
        <v>323</v>
      </c>
      <c r="E59" s="259"/>
      <c r="F59" s="259"/>
      <c r="G59" s="259"/>
      <c r="H59" s="259"/>
      <c r="I59" s="259"/>
      <c r="J59" s="259"/>
      <c r="K59" s="259"/>
      <c r="L59" s="259"/>
      <c r="M59" s="259"/>
      <c r="N59" s="259"/>
      <c r="O59" s="259"/>
      <c r="P59" s="259"/>
      <c r="Q59" s="259"/>
      <c r="R59" s="259"/>
      <c r="S59" s="259"/>
      <c r="T59" s="259"/>
      <c r="U59" s="259"/>
      <c r="V59" s="259"/>
      <c r="W59" s="259"/>
      <c r="X59" s="259"/>
      <c r="Y59" s="259"/>
      <c r="Z59" s="259"/>
      <c r="AA59" s="259"/>
      <c r="AB59" s="259"/>
      <c r="AC59" s="259"/>
      <c r="AD59" s="259"/>
      <c r="AE59" s="259"/>
      <c r="AF59" s="259"/>
      <c r="AG59" s="259"/>
      <c r="AH59" s="259"/>
      <c r="AI59" s="260"/>
      <c r="AJ59" s="99"/>
      <c r="AK59" s="25"/>
      <c r="AL59" s="25"/>
      <c r="AM59" s="25"/>
      <c r="AN59" s="26"/>
      <c r="AO59" s="26"/>
      <c r="AP59" s="27"/>
      <c r="AQ59" s="27"/>
      <c r="AR59" s="27"/>
      <c r="AS59" s="27"/>
      <c r="AT59" s="60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</row>
    <row r="60" spans="1:61" s="13" customFormat="1" ht="11.25" customHeight="1" x14ac:dyDescent="0.2">
      <c r="A60" s="283"/>
      <c r="B60" s="253"/>
      <c r="C60" s="56" t="s">
        <v>47</v>
      </c>
      <c r="D60" s="258" t="s">
        <v>322</v>
      </c>
      <c r="E60" s="259"/>
      <c r="F60" s="259"/>
      <c r="G60" s="259"/>
      <c r="H60" s="259"/>
      <c r="I60" s="259"/>
      <c r="J60" s="259"/>
      <c r="K60" s="259"/>
      <c r="L60" s="259"/>
      <c r="M60" s="259"/>
      <c r="N60" s="259"/>
      <c r="O60" s="259"/>
      <c r="P60" s="259"/>
      <c r="Q60" s="259"/>
      <c r="R60" s="259"/>
      <c r="S60" s="259"/>
      <c r="T60" s="259"/>
      <c r="U60" s="259"/>
      <c r="V60" s="259"/>
      <c r="W60" s="259"/>
      <c r="X60" s="259"/>
      <c r="Y60" s="259"/>
      <c r="Z60" s="259"/>
      <c r="AA60" s="259"/>
      <c r="AB60" s="259"/>
      <c r="AC60" s="259"/>
      <c r="AD60" s="259"/>
      <c r="AE60" s="259"/>
      <c r="AF60" s="259"/>
      <c r="AG60" s="259"/>
      <c r="AH60" s="259"/>
      <c r="AI60" s="260"/>
      <c r="AJ60" s="99"/>
      <c r="AK60" s="25"/>
      <c r="AL60" s="25"/>
      <c r="AM60" s="25"/>
      <c r="AN60" s="26"/>
      <c r="AO60" s="26"/>
      <c r="AP60" s="27"/>
      <c r="AQ60" s="27"/>
      <c r="AR60" s="27"/>
      <c r="AS60" s="27"/>
      <c r="AT60" s="60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</row>
    <row r="61" spans="1:61" s="13" customFormat="1" ht="11.25" customHeight="1" x14ac:dyDescent="0.2">
      <c r="A61" s="283"/>
      <c r="B61" s="253"/>
      <c r="C61" s="56" t="s">
        <v>47</v>
      </c>
      <c r="D61" s="258" t="s">
        <v>347</v>
      </c>
      <c r="E61" s="259"/>
      <c r="F61" s="259"/>
      <c r="G61" s="259"/>
      <c r="H61" s="259"/>
      <c r="I61" s="259"/>
      <c r="J61" s="259"/>
      <c r="K61" s="259"/>
      <c r="L61" s="259"/>
      <c r="M61" s="259"/>
      <c r="N61" s="259"/>
      <c r="O61" s="259"/>
      <c r="P61" s="259"/>
      <c r="Q61" s="259"/>
      <c r="R61" s="259"/>
      <c r="S61" s="259"/>
      <c r="T61" s="259"/>
      <c r="U61" s="259"/>
      <c r="V61" s="259"/>
      <c r="W61" s="259"/>
      <c r="X61" s="259"/>
      <c r="Y61" s="259"/>
      <c r="Z61" s="259"/>
      <c r="AA61" s="259"/>
      <c r="AB61" s="259"/>
      <c r="AC61" s="259"/>
      <c r="AD61" s="259"/>
      <c r="AE61" s="259"/>
      <c r="AF61" s="259"/>
      <c r="AG61" s="259"/>
      <c r="AH61" s="259"/>
      <c r="AI61" s="260"/>
      <c r="AJ61" s="99"/>
      <c r="AK61" s="25"/>
      <c r="AL61" s="25"/>
      <c r="AM61" s="25"/>
      <c r="AN61" s="26"/>
      <c r="AO61" s="26"/>
      <c r="AP61" s="27"/>
      <c r="AQ61" s="27"/>
      <c r="AR61" s="27"/>
      <c r="AS61" s="27"/>
      <c r="AT61" s="60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</row>
    <row r="62" spans="1:61" s="13" customFormat="1" ht="13.5" customHeight="1" x14ac:dyDescent="0.2">
      <c r="A62" s="283"/>
      <c r="B62" s="253"/>
      <c r="C62" s="56" t="s">
        <v>38</v>
      </c>
      <c r="D62" s="258" t="s">
        <v>112</v>
      </c>
      <c r="E62" s="259"/>
      <c r="F62" s="259"/>
      <c r="G62" s="259"/>
      <c r="H62" s="259"/>
      <c r="I62" s="259"/>
      <c r="J62" s="259"/>
      <c r="K62" s="259"/>
      <c r="L62" s="259"/>
      <c r="M62" s="259"/>
      <c r="N62" s="259"/>
      <c r="O62" s="259"/>
      <c r="P62" s="259"/>
      <c r="Q62" s="259"/>
      <c r="R62" s="259"/>
      <c r="S62" s="259"/>
      <c r="T62" s="259"/>
      <c r="U62" s="259"/>
      <c r="V62" s="259"/>
      <c r="W62" s="259"/>
      <c r="X62" s="259"/>
      <c r="Y62" s="259"/>
      <c r="Z62" s="259"/>
      <c r="AA62" s="259"/>
      <c r="AB62" s="259"/>
      <c r="AC62" s="259"/>
      <c r="AD62" s="259"/>
      <c r="AE62" s="259"/>
      <c r="AF62" s="259"/>
      <c r="AG62" s="259"/>
      <c r="AH62" s="259"/>
      <c r="AI62" s="260"/>
      <c r="AJ62" s="100"/>
      <c r="AK62" s="11"/>
      <c r="AL62" s="11"/>
      <c r="AM62" s="11"/>
      <c r="AN62" s="11"/>
      <c r="AO62" s="11"/>
      <c r="AP62" s="12"/>
      <c r="AQ62" s="12"/>
      <c r="AR62" s="12"/>
      <c r="AS62" s="12"/>
      <c r="AT62" s="63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</row>
    <row r="63" spans="1:61" s="13" customFormat="1" ht="13.5" customHeight="1" thickBot="1" x14ac:dyDescent="0.25">
      <c r="A63" s="284"/>
      <c r="B63" s="254"/>
      <c r="C63" s="58" t="s">
        <v>38</v>
      </c>
      <c r="D63" s="299" t="s">
        <v>341</v>
      </c>
      <c r="E63" s="300"/>
      <c r="F63" s="300"/>
      <c r="G63" s="300"/>
      <c r="H63" s="300"/>
      <c r="I63" s="300"/>
      <c r="J63" s="300"/>
      <c r="K63" s="300"/>
      <c r="L63" s="300"/>
      <c r="M63" s="300"/>
      <c r="N63" s="300"/>
      <c r="O63" s="300"/>
      <c r="P63" s="300"/>
      <c r="Q63" s="300"/>
      <c r="R63" s="300"/>
      <c r="S63" s="300"/>
      <c r="T63" s="300"/>
      <c r="U63" s="300"/>
      <c r="V63" s="300"/>
      <c r="W63" s="300"/>
      <c r="X63" s="300"/>
      <c r="Y63" s="300"/>
      <c r="Z63" s="300"/>
      <c r="AA63" s="300"/>
      <c r="AB63" s="300"/>
      <c r="AC63" s="300"/>
      <c r="AD63" s="300"/>
      <c r="AE63" s="300"/>
      <c r="AF63" s="300"/>
      <c r="AG63" s="300"/>
      <c r="AH63" s="300"/>
      <c r="AI63" s="301"/>
      <c r="AJ63" s="100"/>
      <c r="AK63" s="11"/>
      <c r="AL63" s="11"/>
      <c r="AM63" s="11"/>
      <c r="AN63" s="11"/>
      <c r="AO63" s="11"/>
      <c r="AP63" s="12"/>
      <c r="AQ63" s="12"/>
      <c r="AR63" s="12"/>
      <c r="AS63" s="12"/>
      <c r="AT63" s="63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</row>
    <row r="64" spans="1:61" s="13" customFormat="1" ht="5.25" customHeight="1" thickBot="1" x14ac:dyDescent="0.25">
      <c r="A64" s="32"/>
      <c r="B64" s="33"/>
      <c r="C64" s="34"/>
      <c r="D64" s="35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65"/>
      <c r="AH64" s="36"/>
      <c r="AI64" s="37"/>
      <c r="AJ64" s="98"/>
      <c r="AK64" s="30"/>
      <c r="AL64" s="30"/>
      <c r="AM64" s="30"/>
      <c r="AN64" s="30"/>
      <c r="AO64" s="30"/>
      <c r="AP64" s="27"/>
      <c r="AQ64" s="27"/>
      <c r="AR64" s="27"/>
      <c r="AS64" s="27"/>
      <c r="AT64" s="60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</row>
    <row r="65" spans="1:61" s="13" customFormat="1" ht="27" customHeight="1" x14ac:dyDescent="0.2">
      <c r="A65" s="270" t="s">
        <v>75</v>
      </c>
      <c r="B65" s="272" t="s">
        <v>127</v>
      </c>
      <c r="C65" s="72">
        <v>1</v>
      </c>
      <c r="D65" s="73" t="s">
        <v>14</v>
      </c>
      <c r="E65" s="73" t="s">
        <v>14</v>
      </c>
      <c r="F65" s="73" t="s">
        <v>14</v>
      </c>
      <c r="G65" s="73" t="s">
        <v>14</v>
      </c>
      <c r="H65" s="106" t="s">
        <v>14</v>
      </c>
      <c r="I65" s="106" t="s">
        <v>14</v>
      </c>
      <c r="J65" s="106" t="s">
        <v>14</v>
      </c>
      <c r="K65" s="274">
        <v>20</v>
      </c>
      <c r="L65" s="274" t="s">
        <v>14</v>
      </c>
      <c r="M65" s="274" t="s">
        <v>85</v>
      </c>
      <c r="N65" s="274" t="s">
        <v>14</v>
      </c>
      <c r="O65" s="106">
        <v>60</v>
      </c>
      <c r="P65" s="74" t="s">
        <v>14</v>
      </c>
      <c r="Q65" s="75" t="s">
        <v>14</v>
      </c>
      <c r="R65" s="78" t="s">
        <v>14</v>
      </c>
      <c r="S65" s="76" t="s">
        <v>14</v>
      </c>
      <c r="T65" s="77" t="s">
        <v>14</v>
      </c>
      <c r="U65" s="78" t="s">
        <v>14</v>
      </c>
      <c r="V65" s="79" t="s">
        <v>14</v>
      </c>
      <c r="W65" s="75" t="s">
        <v>14</v>
      </c>
      <c r="X65" s="76" t="s">
        <v>14</v>
      </c>
      <c r="Y65" s="77" t="s">
        <v>14</v>
      </c>
      <c r="Z65" s="80" t="s">
        <v>14</v>
      </c>
      <c r="AA65" s="78" t="s">
        <v>14</v>
      </c>
      <c r="AB65" s="79" t="s">
        <v>345</v>
      </c>
      <c r="AC65" s="78" t="s">
        <v>346</v>
      </c>
      <c r="AD65" s="78" t="s">
        <v>309</v>
      </c>
      <c r="AE65" s="289" t="s">
        <v>344</v>
      </c>
      <c r="AF65" s="291" t="s">
        <v>0</v>
      </c>
      <c r="AG65" s="289" t="s">
        <v>69</v>
      </c>
      <c r="AH65" s="285" t="s">
        <v>36</v>
      </c>
      <c r="AI65" s="287" t="s">
        <v>352</v>
      </c>
      <c r="AJ65" s="99">
        <f>IF(Q65="voda",P65,0)*C65</f>
        <v>0</v>
      </c>
      <c r="AK65" s="25">
        <f>IF(Q65="plyn",P65,0)*C65</f>
        <v>0</v>
      </c>
      <c r="AL65" s="25">
        <f>IF(Q65="plyn",S65,0)*C65</f>
        <v>0</v>
      </c>
      <c r="AM65" s="26">
        <f>IF(W65="voda",V65,0)*C65</f>
        <v>0</v>
      </c>
      <c r="AN65" s="26" t="e">
        <f>IF(AD65="230",0,AB65)*C65</f>
        <v>#VALUE!</v>
      </c>
      <c r="AO65" s="26">
        <f>IF(AD65="230",AB65,0)*C65</f>
        <v>0</v>
      </c>
      <c r="AP65" s="27"/>
      <c r="AQ65" s="60" t="e">
        <f>AN65+AO65</f>
        <v>#VALUE!</v>
      </c>
      <c r="AR65" s="27"/>
      <c r="AS65" s="27">
        <v>365</v>
      </c>
      <c r="AT65" s="60" t="e">
        <f>AQ65*AR65*AS65/1000</f>
        <v>#VALUE!</v>
      </c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</row>
    <row r="66" spans="1:61" s="13" customFormat="1" ht="27" customHeight="1" thickBot="1" x14ac:dyDescent="0.25">
      <c r="A66" s="271"/>
      <c r="B66" s="273"/>
      <c r="C66" s="81">
        <v>1</v>
      </c>
      <c r="D66" s="82" t="s">
        <v>14</v>
      </c>
      <c r="E66" s="82" t="s">
        <v>14</v>
      </c>
      <c r="F66" s="82" t="s">
        <v>14</v>
      </c>
      <c r="G66" s="82" t="s">
        <v>14</v>
      </c>
      <c r="H66" s="107" t="s">
        <v>14</v>
      </c>
      <c r="I66" s="107" t="s">
        <v>14</v>
      </c>
      <c r="J66" s="107" t="s">
        <v>14</v>
      </c>
      <c r="K66" s="275"/>
      <c r="L66" s="275"/>
      <c r="M66" s="275"/>
      <c r="N66" s="275"/>
      <c r="O66" s="107" t="s">
        <v>14</v>
      </c>
      <c r="P66" s="83" t="s">
        <v>14</v>
      </c>
      <c r="Q66" s="84" t="s">
        <v>14</v>
      </c>
      <c r="R66" s="85" t="s">
        <v>14</v>
      </c>
      <c r="S66" s="84" t="s">
        <v>14</v>
      </c>
      <c r="T66" s="86" t="s">
        <v>14</v>
      </c>
      <c r="U66" s="85" t="s">
        <v>14</v>
      </c>
      <c r="V66" s="83" t="s">
        <v>14</v>
      </c>
      <c r="W66" s="84" t="s">
        <v>14</v>
      </c>
      <c r="X66" s="84" t="s">
        <v>14</v>
      </c>
      <c r="Y66" s="86" t="s">
        <v>14</v>
      </c>
      <c r="Z66" s="87" t="s">
        <v>14</v>
      </c>
      <c r="AA66" s="85" t="s">
        <v>14</v>
      </c>
      <c r="AB66" s="88" t="s">
        <v>343</v>
      </c>
      <c r="AC66" s="85" t="s">
        <v>14</v>
      </c>
      <c r="AD66" s="89" t="s">
        <v>74</v>
      </c>
      <c r="AE66" s="290"/>
      <c r="AF66" s="292"/>
      <c r="AG66" s="290"/>
      <c r="AH66" s="286"/>
      <c r="AI66" s="288"/>
      <c r="AJ66" s="99">
        <f>IF(Q66="voda",P66,0)*C66</f>
        <v>0</v>
      </c>
      <c r="AK66" s="25">
        <f>IF(Q66="plyn",P66,0)*C66</f>
        <v>0</v>
      </c>
      <c r="AL66" s="25">
        <f>IF(Q66="plyn",S66,0)*C66</f>
        <v>0</v>
      </c>
      <c r="AM66" s="26">
        <f>IF(W66="voda",V66,0)*C65</f>
        <v>0</v>
      </c>
      <c r="AN66" s="26">
        <f>IF(AD66="1f/ 230V",0,AB66)*C66</f>
        <v>0</v>
      </c>
      <c r="AO66" s="26" t="e">
        <f>IF(AD66="400",0,AB66)*C66</f>
        <v>#VALUE!</v>
      </c>
      <c r="AP66" s="27"/>
      <c r="AQ66" s="60" t="e">
        <f>AN66+AO66</f>
        <v>#VALUE!</v>
      </c>
      <c r="AR66" s="27"/>
      <c r="AS66" s="27">
        <v>365</v>
      </c>
      <c r="AT66" s="60" t="e">
        <f>AQ66*AR66*AS66/1000</f>
        <v>#VALUE!</v>
      </c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</row>
    <row r="67" spans="1:61" s="13" customFormat="1" ht="12.75" customHeight="1" x14ac:dyDescent="0.2">
      <c r="A67" s="276"/>
      <c r="B67" s="278"/>
      <c r="C67" s="56" t="s">
        <v>36</v>
      </c>
      <c r="D67" s="255" t="s">
        <v>342</v>
      </c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  <c r="S67" s="256"/>
      <c r="T67" s="256"/>
      <c r="U67" s="256"/>
      <c r="V67" s="256"/>
      <c r="W67" s="256"/>
      <c r="X67" s="256"/>
      <c r="Y67" s="256"/>
      <c r="Z67" s="256"/>
      <c r="AA67" s="256"/>
      <c r="AB67" s="256"/>
      <c r="AC67" s="256"/>
      <c r="AD67" s="256"/>
      <c r="AE67" s="256"/>
      <c r="AF67" s="256"/>
      <c r="AG67" s="256"/>
      <c r="AH67" s="256"/>
      <c r="AI67" s="257"/>
      <c r="AJ67" s="100"/>
      <c r="AK67" s="11"/>
      <c r="AL67" s="11"/>
      <c r="AM67" s="11"/>
      <c r="AN67" s="11"/>
      <c r="AO67" s="11"/>
      <c r="AP67" s="12"/>
      <c r="AQ67" s="12"/>
      <c r="AR67" s="12"/>
      <c r="AS67" s="12"/>
      <c r="AT67" s="63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</row>
    <row r="68" spans="1:61" s="13" customFormat="1" ht="12.75" customHeight="1" x14ac:dyDescent="0.2">
      <c r="A68" s="277"/>
      <c r="B68" s="253"/>
      <c r="C68" s="57" t="s">
        <v>69</v>
      </c>
      <c r="D68" s="258" t="s">
        <v>115</v>
      </c>
      <c r="E68" s="259"/>
      <c r="F68" s="259"/>
      <c r="G68" s="259"/>
      <c r="H68" s="259"/>
      <c r="I68" s="259"/>
      <c r="J68" s="259"/>
      <c r="K68" s="259"/>
      <c r="L68" s="259"/>
      <c r="M68" s="259"/>
      <c r="N68" s="259"/>
      <c r="O68" s="259"/>
      <c r="P68" s="259"/>
      <c r="Q68" s="259"/>
      <c r="R68" s="259"/>
      <c r="S68" s="259"/>
      <c r="T68" s="259"/>
      <c r="U68" s="259"/>
      <c r="V68" s="259"/>
      <c r="W68" s="259"/>
      <c r="X68" s="259"/>
      <c r="Y68" s="259"/>
      <c r="Z68" s="259"/>
      <c r="AA68" s="259"/>
      <c r="AB68" s="259"/>
      <c r="AC68" s="259"/>
      <c r="AD68" s="259"/>
      <c r="AE68" s="259"/>
      <c r="AF68" s="259"/>
      <c r="AG68" s="259"/>
      <c r="AH68" s="259"/>
      <c r="AI68" s="260"/>
      <c r="AJ68" s="100"/>
      <c r="AK68" s="11"/>
      <c r="AL68" s="11"/>
      <c r="AM68" s="11"/>
      <c r="AN68" s="11"/>
      <c r="AO68" s="11"/>
      <c r="AP68" s="12"/>
      <c r="AQ68" s="12"/>
      <c r="AR68" s="12"/>
      <c r="AS68" s="12"/>
      <c r="AT68" s="63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</row>
    <row r="69" spans="1:61" s="13" customFormat="1" ht="12.75" customHeight="1" x14ac:dyDescent="0.2">
      <c r="A69" s="277"/>
      <c r="B69" s="253"/>
      <c r="C69" s="57" t="s">
        <v>63</v>
      </c>
      <c r="D69" s="258" t="s">
        <v>109</v>
      </c>
      <c r="E69" s="259"/>
      <c r="F69" s="259"/>
      <c r="G69" s="259"/>
      <c r="H69" s="259"/>
      <c r="I69" s="259"/>
      <c r="J69" s="259"/>
      <c r="K69" s="259"/>
      <c r="L69" s="259"/>
      <c r="M69" s="259"/>
      <c r="N69" s="259"/>
      <c r="O69" s="259"/>
      <c r="P69" s="259"/>
      <c r="Q69" s="259"/>
      <c r="R69" s="259"/>
      <c r="S69" s="259"/>
      <c r="T69" s="259"/>
      <c r="U69" s="259"/>
      <c r="V69" s="259"/>
      <c r="W69" s="259"/>
      <c r="X69" s="259"/>
      <c r="Y69" s="259"/>
      <c r="Z69" s="259"/>
      <c r="AA69" s="259"/>
      <c r="AB69" s="259"/>
      <c r="AC69" s="259"/>
      <c r="AD69" s="259"/>
      <c r="AE69" s="259"/>
      <c r="AF69" s="259"/>
      <c r="AG69" s="259"/>
      <c r="AH69" s="259"/>
      <c r="AI69" s="260"/>
      <c r="AJ69" s="100"/>
      <c r="AK69" s="11"/>
      <c r="AL69" s="11"/>
      <c r="AM69" s="11"/>
      <c r="AN69" s="11"/>
      <c r="AO69" s="11"/>
      <c r="AP69" s="12"/>
      <c r="AQ69" s="12"/>
      <c r="AR69" s="12"/>
      <c r="AS69" s="12"/>
      <c r="AT69" s="63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</row>
    <row r="70" spans="1:61" s="13" customFormat="1" ht="11.25" customHeight="1" x14ac:dyDescent="0.2">
      <c r="A70" s="277"/>
      <c r="B70" s="253"/>
      <c r="C70" s="56" t="s">
        <v>47</v>
      </c>
      <c r="D70" s="258" t="s">
        <v>348</v>
      </c>
      <c r="E70" s="259"/>
      <c r="F70" s="259"/>
      <c r="G70" s="259"/>
      <c r="H70" s="259"/>
      <c r="I70" s="259"/>
      <c r="J70" s="259"/>
      <c r="K70" s="259"/>
      <c r="L70" s="259"/>
      <c r="M70" s="259"/>
      <c r="N70" s="259"/>
      <c r="O70" s="259"/>
      <c r="P70" s="259"/>
      <c r="Q70" s="259"/>
      <c r="R70" s="259"/>
      <c r="S70" s="259"/>
      <c r="T70" s="259"/>
      <c r="U70" s="259"/>
      <c r="V70" s="259"/>
      <c r="W70" s="259"/>
      <c r="X70" s="259"/>
      <c r="Y70" s="259"/>
      <c r="Z70" s="259"/>
      <c r="AA70" s="259"/>
      <c r="AB70" s="259"/>
      <c r="AC70" s="259"/>
      <c r="AD70" s="259"/>
      <c r="AE70" s="259"/>
      <c r="AF70" s="259"/>
      <c r="AG70" s="259"/>
      <c r="AH70" s="259"/>
      <c r="AI70" s="260"/>
      <c r="AJ70" s="99"/>
      <c r="AK70" s="25"/>
      <c r="AL70" s="25"/>
      <c r="AM70" s="25"/>
      <c r="AN70" s="26"/>
      <c r="AO70" s="26"/>
      <c r="AP70" s="27"/>
      <c r="AQ70" s="27"/>
      <c r="AR70" s="27"/>
      <c r="AS70" s="27"/>
      <c r="AT70" s="60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</row>
    <row r="71" spans="1:61" s="13" customFormat="1" ht="11.25" customHeight="1" x14ac:dyDescent="0.2">
      <c r="A71" s="277"/>
      <c r="B71" s="253"/>
      <c r="C71" s="56" t="s">
        <v>318</v>
      </c>
      <c r="D71" s="258" t="s">
        <v>325</v>
      </c>
      <c r="E71" s="259"/>
      <c r="F71" s="259"/>
      <c r="G71" s="259"/>
      <c r="H71" s="259"/>
      <c r="I71" s="259"/>
      <c r="J71" s="259"/>
      <c r="K71" s="259"/>
      <c r="L71" s="259"/>
      <c r="M71" s="259"/>
      <c r="N71" s="259"/>
      <c r="O71" s="259"/>
      <c r="P71" s="259"/>
      <c r="Q71" s="259"/>
      <c r="R71" s="259"/>
      <c r="S71" s="259"/>
      <c r="T71" s="259"/>
      <c r="U71" s="259"/>
      <c r="V71" s="259"/>
      <c r="W71" s="259"/>
      <c r="X71" s="259"/>
      <c r="Y71" s="259"/>
      <c r="Z71" s="259"/>
      <c r="AA71" s="259"/>
      <c r="AB71" s="259"/>
      <c r="AC71" s="259"/>
      <c r="AD71" s="259"/>
      <c r="AE71" s="259"/>
      <c r="AF71" s="259"/>
      <c r="AG71" s="259"/>
      <c r="AH71" s="259"/>
      <c r="AI71" s="260"/>
      <c r="AJ71" s="99"/>
      <c r="AK71" s="25"/>
      <c r="AL71" s="25"/>
      <c r="AM71" s="25"/>
      <c r="AN71" s="26"/>
      <c r="AO71" s="26"/>
      <c r="AP71" s="27"/>
      <c r="AQ71" s="27"/>
      <c r="AR71" s="27"/>
      <c r="AS71" s="27"/>
      <c r="AT71" s="60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</row>
    <row r="72" spans="1:61" s="13" customFormat="1" ht="13.5" customHeight="1" thickBot="1" x14ac:dyDescent="0.25">
      <c r="A72" s="302"/>
      <c r="B72" s="254"/>
      <c r="C72" s="58" t="s">
        <v>38</v>
      </c>
      <c r="D72" s="261" t="s">
        <v>118</v>
      </c>
      <c r="E72" s="262"/>
      <c r="F72" s="262"/>
      <c r="G72" s="262"/>
      <c r="H72" s="262"/>
      <c r="I72" s="262"/>
      <c r="J72" s="262"/>
      <c r="K72" s="262"/>
      <c r="L72" s="262"/>
      <c r="M72" s="262"/>
      <c r="N72" s="262"/>
      <c r="O72" s="262"/>
      <c r="P72" s="262"/>
      <c r="Q72" s="262"/>
      <c r="R72" s="262"/>
      <c r="S72" s="262"/>
      <c r="T72" s="262"/>
      <c r="U72" s="262"/>
      <c r="V72" s="262"/>
      <c r="W72" s="262"/>
      <c r="X72" s="262"/>
      <c r="Y72" s="262"/>
      <c r="Z72" s="262"/>
      <c r="AA72" s="262"/>
      <c r="AB72" s="262"/>
      <c r="AC72" s="262"/>
      <c r="AD72" s="262"/>
      <c r="AE72" s="262"/>
      <c r="AF72" s="262"/>
      <c r="AG72" s="262"/>
      <c r="AH72" s="262"/>
      <c r="AI72" s="263"/>
      <c r="AJ72" s="100"/>
      <c r="AK72" s="11"/>
      <c r="AL72" s="11"/>
      <c r="AM72" s="11"/>
      <c r="AN72" s="11"/>
      <c r="AO72" s="11"/>
      <c r="AP72" s="12"/>
      <c r="AQ72" s="12"/>
      <c r="AR72" s="12"/>
      <c r="AS72" s="12"/>
      <c r="AT72" s="63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</row>
    <row r="73" spans="1:61" s="13" customFormat="1" ht="5.25" customHeight="1" thickBot="1" x14ac:dyDescent="0.25">
      <c r="A73" s="71"/>
      <c r="B73" s="33"/>
      <c r="C73" s="34"/>
      <c r="D73" s="35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65"/>
      <c r="AE73" s="36"/>
      <c r="AF73" s="36"/>
      <c r="AG73" s="36"/>
      <c r="AH73" s="36"/>
      <c r="AI73" s="97"/>
      <c r="AJ73" s="98"/>
      <c r="AK73" s="30"/>
      <c r="AL73" s="30"/>
      <c r="AM73" s="30"/>
      <c r="AN73" s="30"/>
      <c r="AO73" s="30"/>
      <c r="AP73" s="27"/>
      <c r="AQ73" s="27"/>
      <c r="AR73" s="27"/>
      <c r="AS73" s="27"/>
      <c r="AT73" s="60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</row>
    <row r="74" spans="1:61" s="13" customFormat="1" ht="27" customHeight="1" x14ac:dyDescent="0.2">
      <c r="A74" s="293" t="s">
        <v>80</v>
      </c>
      <c r="B74" s="272" t="s">
        <v>91</v>
      </c>
      <c r="C74" s="72">
        <v>1</v>
      </c>
      <c r="D74" s="274">
        <v>3450</v>
      </c>
      <c r="E74" s="73">
        <v>15500</v>
      </c>
      <c r="F74" s="73" t="s">
        <v>14</v>
      </c>
      <c r="G74" s="73" t="s">
        <v>14</v>
      </c>
      <c r="H74" s="106">
        <v>700</v>
      </c>
      <c r="I74" s="106" t="s">
        <v>311</v>
      </c>
      <c r="J74" s="143" t="s">
        <v>312</v>
      </c>
      <c r="K74" s="274">
        <v>20</v>
      </c>
      <c r="L74" s="274">
        <v>24</v>
      </c>
      <c r="M74" s="297" t="s">
        <v>82</v>
      </c>
      <c r="N74" s="274" t="s">
        <v>68</v>
      </c>
      <c r="O74" s="106">
        <v>65</v>
      </c>
      <c r="P74" s="74">
        <v>196.75</v>
      </c>
      <c r="Q74" s="75" t="s">
        <v>66</v>
      </c>
      <c r="R74" s="78" t="s">
        <v>14</v>
      </c>
      <c r="S74" s="76">
        <v>16.95</v>
      </c>
      <c r="T74" s="77">
        <v>16</v>
      </c>
      <c r="U74" s="78" t="s">
        <v>314</v>
      </c>
      <c r="V74" s="79">
        <v>71.23</v>
      </c>
      <c r="W74" s="75" t="s">
        <v>66</v>
      </c>
      <c r="X74" s="76">
        <v>10.199999999999999</v>
      </c>
      <c r="Y74" s="77">
        <v>27</v>
      </c>
      <c r="Z74" s="80" t="s">
        <v>317</v>
      </c>
      <c r="AA74" s="78" t="s">
        <v>14</v>
      </c>
      <c r="AB74" s="79">
        <v>11</v>
      </c>
      <c r="AC74" s="78" t="s">
        <v>320</v>
      </c>
      <c r="AD74" s="78" t="s">
        <v>62</v>
      </c>
      <c r="AE74" s="285" t="s">
        <v>73</v>
      </c>
      <c r="AF74" s="291" t="s">
        <v>0</v>
      </c>
      <c r="AG74" s="289" t="s">
        <v>69</v>
      </c>
      <c r="AH74" s="285" t="s">
        <v>69</v>
      </c>
      <c r="AI74" s="287" t="s">
        <v>321</v>
      </c>
      <c r="AJ74" s="99">
        <f>IF(Q74="voda",P74,0)*C74</f>
        <v>196.75</v>
      </c>
      <c r="AK74" s="25">
        <f>IF(Q74="plyn",P74,0)*C74</f>
        <v>0</v>
      </c>
      <c r="AL74" s="25">
        <f>IF(Q74="plyn",S74,0)*C74</f>
        <v>0</v>
      </c>
      <c r="AM74" s="26">
        <f>IF(W74="voda",V74,0)*C74</f>
        <v>71.23</v>
      </c>
      <c r="AN74" s="26">
        <f>IF(AD74="230",0,AB74)*C74</f>
        <v>11</v>
      </c>
      <c r="AO74" s="26">
        <f>IF(AD74="230",AB74,0)*C74</f>
        <v>0</v>
      </c>
      <c r="AP74" s="27"/>
      <c r="AQ74" s="60">
        <f>AN74+AO74</f>
        <v>11</v>
      </c>
      <c r="AR74" s="27"/>
      <c r="AS74" s="27">
        <v>365</v>
      </c>
      <c r="AT74" s="60">
        <f>AQ74*AR74*AS74/1000</f>
        <v>0</v>
      </c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</row>
    <row r="75" spans="1:61" s="13" customFormat="1" ht="27" customHeight="1" thickBot="1" x14ac:dyDescent="0.25">
      <c r="A75" s="294"/>
      <c r="B75" s="273"/>
      <c r="C75" s="81">
        <v>1</v>
      </c>
      <c r="D75" s="275"/>
      <c r="E75" s="82" t="s">
        <v>14</v>
      </c>
      <c r="F75" s="82" t="s">
        <v>14</v>
      </c>
      <c r="G75" s="82">
        <v>15500</v>
      </c>
      <c r="H75" s="107">
        <v>700</v>
      </c>
      <c r="I75" s="107" t="s">
        <v>310</v>
      </c>
      <c r="J75" s="107" t="s">
        <v>14</v>
      </c>
      <c r="K75" s="275"/>
      <c r="L75" s="275"/>
      <c r="M75" s="298"/>
      <c r="N75" s="275"/>
      <c r="O75" s="107" t="s">
        <v>14</v>
      </c>
      <c r="P75" s="83" t="s">
        <v>14</v>
      </c>
      <c r="Q75" s="84" t="s">
        <v>14</v>
      </c>
      <c r="R75" s="85" t="s">
        <v>14</v>
      </c>
      <c r="S75" s="84" t="s">
        <v>14</v>
      </c>
      <c r="T75" s="86" t="s">
        <v>14</v>
      </c>
      <c r="U75" s="85" t="s">
        <v>14</v>
      </c>
      <c r="V75" s="83" t="s">
        <v>14</v>
      </c>
      <c r="W75" s="84" t="s">
        <v>14</v>
      </c>
      <c r="X75" s="84" t="s">
        <v>14</v>
      </c>
      <c r="Y75" s="86" t="s">
        <v>14</v>
      </c>
      <c r="Z75" s="87" t="s">
        <v>14</v>
      </c>
      <c r="AA75" s="85" t="s">
        <v>14</v>
      </c>
      <c r="AB75" s="94">
        <v>7.5</v>
      </c>
      <c r="AC75" s="85" t="s">
        <v>319</v>
      </c>
      <c r="AD75" s="89" t="s">
        <v>62</v>
      </c>
      <c r="AE75" s="286"/>
      <c r="AF75" s="292"/>
      <c r="AG75" s="290"/>
      <c r="AH75" s="286"/>
      <c r="AI75" s="288"/>
      <c r="AJ75" s="99">
        <f>IF(Q75="voda",P75,0)*C75</f>
        <v>0</v>
      </c>
      <c r="AK75" s="25">
        <f>IF(Q75="plyn",P75,0)*C75</f>
        <v>0</v>
      </c>
      <c r="AL75" s="25">
        <f>IF(Q75="plyn",S75,0)*C75</f>
        <v>0</v>
      </c>
      <c r="AM75" s="26">
        <f>IF(W75="voda",V75,0)*C74</f>
        <v>0</v>
      </c>
      <c r="AN75" s="26">
        <f>IF(AD75="230",0,AB75)*C75</f>
        <v>7.5</v>
      </c>
      <c r="AO75" s="26">
        <f>IF(AD75="230",AB75,0)*C75</f>
        <v>0</v>
      </c>
      <c r="AP75" s="27"/>
      <c r="AQ75" s="60">
        <f>AN75+AO75</f>
        <v>7.5</v>
      </c>
      <c r="AR75" s="27"/>
      <c r="AS75" s="27">
        <v>365</v>
      </c>
      <c r="AT75" s="60">
        <f>AQ75*AR75*AS75/1000</f>
        <v>0</v>
      </c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</row>
    <row r="76" spans="1:61" s="13" customFormat="1" ht="12.75" customHeight="1" x14ac:dyDescent="0.2">
      <c r="A76" s="282"/>
      <c r="B76" s="278"/>
      <c r="C76" s="56" t="s">
        <v>36</v>
      </c>
      <c r="D76" s="255" t="s">
        <v>108</v>
      </c>
      <c r="E76" s="256"/>
      <c r="F76" s="256"/>
      <c r="G76" s="256"/>
      <c r="H76" s="256"/>
      <c r="I76" s="256"/>
      <c r="J76" s="256"/>
      <c r="K76" s="256"/>
      <c r="L76" s="256"/>
      <c r="M76" s="256"/>
      <c r="N76" s="256"/>
      <c r="O76" s="256"/>
      <c r="P76" s="256"/>
      <c r="Q76" s="256"/>
      <c r="R76" s="256"/>
      <c r="S76" s="256"/>
      <c r="T76" s="256"/>
      <c r="U76" s="256"/>
      <c r="V76" s="256"/>
      <c r="W76" s="256"/>
      <c r="X76" s="256"/>
      <c r="Y76" s="256"/>
      <c r="Z76" s="256"/>
      <c r="AA76" s="256"/>
      <c r="AB76" s="256"/>
      <c r="AC76" s="256"/>
      <c r="AD76" s="256"/>
      <c r="AE76" s="256"/>
      <c r="AF76" s="256"/>
      <c r="AG76" s="256"/>
      <c r="AH76" s="256"/>
      <c r="AI76" s="257"/>
      <c r="AJ76" s="100"/>
      <c r="AK76" s="11"/>
      <c r="AL76" s="11"/>
      <c r="AM76" s="11"/>
      <c r="AN76" s="11"/>
      <c r="AO76" s="11"/>
      <c r="AP76" s="12"/>
      <c r="AQ76" s="12"/>
      <c r="AR76" s="12"/>
      <c r="AS76" s="12"/>
      <c r="AT76" s="63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</row>
    <row r="77" spans="1:61" s="13" customFormat="1" ht="10.5" customHeight="1" x14ac:dyDescent="0.2">
      <c r="A77" s="283"/>
      <c r="B77" s="253"/>
      <c r="C77" s="57" t="s">
        <v>69</v>
      </c>
      <c r="D77" s="258" t="s">
        <v>340</v>
      </c>
      <c r="E77" s="259"/>
      <c r="F77" s="259"/>
      <c r="G77" s="259"/>
      <c r="H77" s="259"/>
      <c r="I77" s="259"/>
      <c r="J77" s="259"/>
      <c r="K77" s="259"/>
      <c r="L77" s="259"/>
      <c r="M77" s="259"/>
      <c r="N77" s="259"/>
      <c r="O77" s="259"/>
      <c r="P77" s="259"/>
      <c r="Q77" s="259"/>
      <c r="R77" s="259"/>
      <c r="S77" s="259"/>
      <c r="T77" s="259"/>
      <c r="U77" s="259"/>
      <c r="V77" s="259"/>
      <c r="W77" s="259"/>
      <c r="X77" s="259"/>
      <c r="Y77" s="259"/>
      <c r="Z77" s="259"/>
      <c r="AA77" s="259"/>
      <c r="AB77" s="259"/>
      <c r="AC77" s="259"/>
      <c r="AD77" s="259"/>
      <c r="AE77" s="259"/>
      <c r="AF77" s="259"/>
      <c r="AG77" s="259"/>
      <c r="AH77" s="259"/>
      <c r="AI77" s="260"/>
      <c r="AJ77" s="100"/>
      <c r="AK77" s="11"/>
      <c r="AL77" s="11"/>
      <c r="AM77" s="11"/>
      <c r="AN77" s="11"/>
      <c r="AO77" s="11"/>
      <c r="AP77" s="12"/>
      <c r="AQ77" s="12"/>
      <c r="AR77" s="12"/>
      <c r="AS77" s="12"/>
      <c r="AT77" s="63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</row>
    <row r="78" spans="1:61" s="13" customFormat="1" ht="10.5" customHeight="1" x14ac:dyDescent="0.2">
      <c r="A78" s="283"/>
      <c r="B78" s="253"/>
      <c r="C78" s="57" t="s">
        <v>69</v>
      </c>
      <c r="D78" s="258" t="s">
        <v>313</v>
      </c>
      <c r="E78" s="259"/>
      <c r="F78" s="259"/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259"/>
      <c r="R78" s="259"/>
      <c r="S78" s="259"/>
      <c r="T78" s="259"/>
      <c r="U78" s="259"/>
      <c r="V78" s="259"/>
      <c r="W78" s="259"/>
      <c r="X78" s="259"/>
      <c r="Y78" s="259"/>
      <c r="Z78" s="259"/>
      <c r="AA78" s="259"/>
      <c r="AB78" s="259"/>
      <c r="AC78" s="259"/>
      <c r="AD78" s="259"/>
      <c r="AE78" s="259"/>
      <c r="AF78" s="259"/>
      <c r="AG78" s="259"/>
      <c r="AH78" s="259"/>
      <c r="AI78" s="260"/>
      <c r="AJ78" s="100"/>
      <c r="AK78" s="11"/>
      <c r="AL78" s="11"/>
      <c r="AM78" s="11"/>
      <c r="AN78" s="11"/>
      <c r="AO78" s="11"/>
      <c r="AP78" s="12"/>
      <c r="AQ78" s="12"/>
      <c r="AR78" s="12"/>
      <c r="AS78" s="12"/>
      <c r="AT78" s="63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</row>
    <row r="79" spans="1:61" s="13" customFormat="1" ht="12.75" customHeight="1" x14ac:dyDescent="0.2">
      <c r="A79" s="283"/>
      <c r="B79" s="253"/>
      <c r="C79" s="57" t="s">
        <v>63</v>
      </c>
      <c r="D79" s="258" t="s">
        <v>109</v>
      </c>
      <c r="E79" s="259"/>
      <c r="F79" s="259"/>
      <c r="G79" s="259"/>
      <c r="H79" s="259"/>
      <c r="I79" s="259"/>
      <c r="J79" s="259"/>
      <c r="K79" s="259"/>
      <c r="L79" s="259"/>
      <c r="M79" s="259"/>
      <c r="N79" s="259"/>
      <c r="O79" s="259"/>
      <c r="P79" s="259"/>
      <c r="Q79" s="259"/>
      <c r="R79" s="259"/>
      <c r="S79" s="259"/>
      <c r="T79" s="259"/>
      <c r="U79" s="259"/>
      <c r="V79" s="259"/>
      <c r="W79" s="259"/>
      <c r="X79" s="259"/>
      <c r="Y79" s="259"/>
      <c r="Z79" s="259"/>
      <c r="AA79" s="259"/>
      <c r="AB79" s="259"/>
      <c r="AC79" s="259"/>
      <c r="AD79" s="259"/>
      <c r="AE79" s="259"/>
      <c r="AF79" s="259"/>
      <c r="AG79" s="259"/>
      <c r="AH79" s="259"/>
      <c r="AI79" s="260"/>
      <c r="AJ79" s="100"/>
      <c r="AK79" s="11"/>
      <c r="AL79" s="11"/>
      <c r="AM79" s="11"/>
      <c r="AN79" s="11"/>
      <c r="AO79" s="11"/>
      <c r="AP79" s="12"/>
      <c r="AQ79" s="12"/>
      <c r="AR79" s="12"/>
      <c r="AS79" s="12"/>
      <c r="AT79" s="63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</row>
    <row r="80" spans="1:61" s="13" customFormat="1" ht="12.75" customHeight="1" x14ac:dyDescent="0.2">
      <c r="A80" s="283"/>
      <c r="B80" s="253"/>
      <c r="C80" s="56" t="s">
        <v>67</v>
      </c>
      <c r="D80" s="258" t="s">
        <v>110</v>
      </c>
      <c r="E80" s="295"/>
      <c r="F80" s="295"/>
      <c r="G80" s="295"/>
      <c r="H80" s="295"/>
      <c r="I80" s="295"/>
      <c r="J80" s="295"/>
      <c r="K80" s="295"/>
      <c r="L80" s="295"/>
      <c r="M80" s="295"/>
      <c r="N80" s="295"/>
      <c r="O80" s="295"/>
      <c r="P80" s="295"/>
      <c r="Q80" s="295"/>
      <c r="R80" s="295"/>
      <c r="S80" s="295"/>
      <c r="T80" s="295"/>
      <c r="U80" s="295"/>
      <c r="V80" s="295"/>
      <c r="W80" s="295"/>
      <c r="X80" s="295"/>
      <c r="Y80" s="295"/>
      <c r="Z80" s="295"/>
      <c r="AA80" s="295"/>
      <c r="AB80" s="295"/>
      <c r="AC80" s="295"/>
      <c r="AD80" s="295"/>
      <c r="AE80" s="295"/>
      <c r="AF80" s="295"/>
      <c r="AG80" s="295"/>
      <c r="AH80" s="295"/>
      <c r="AI80" s="296"/>
      <c r="AJ80" s="100"/>
      <c r="AK80" s="11"/>
      <c r="AL80" s="11"/>
      <c r="AM80" s="11"/>
      <c r="AN80" s="11"/>
      <c r="AO80" s="11"/>
      <c r="AP80" s="12"/>
      <c r="AQ80" s="12"/>
      <c r="AR80" s="12"/>
      <c r="AS80" s="12"/>
      <c r="AT80" s="63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</row>
    <row r="81" spans="1:61" s="13" customFormat="1" ht="12.75" customHeight="1" x14ac:dyDescent="0.2">
      <c r="A81" s="283"/>
      <c r="B81" s="253"/>
      <c r="C81" s="145" t="s">
        <v>113</v>
      </c>
      <c r="D81" s="258" t="s">
        <v>114</v>
      </c>
      <c r="E81" s="295"/>
      <c r="F81" s="295"/>
      <c r="G81" s="295"/>
      <c r="H81" s="295"/>
      <c r="I81" s="295"/>
      <c r="J81" s="295"/>
      <c r="K81" s="295"/>
      <c r="L81" s="295"/>
      <c r="M81" s="295"/>
      <c r="N81" s="295"/>
      <c r="O81" s="295"/>
      <c r="P81" s="295"/>
      <c r="Q81" s="295"/>
      <c r="R81" s="295"/>
      <c r="S81" s="295"/>
      <c r="T81" s="295"/>
      <c r="U81" s="295"/>
      <c r="V81" s="295"/>
      <c r="W81" s="295"/>
      <c r="X81" s="295"/>
      <c r="Y81" s="295"/>
      <c r="Z81" s="295"/>
      <c r="AA81" s="295"/>
      <c r="AB81" s="295"/>
      <c r="AC81" s="295"/>
      <c r="AD81" s="295"/>
      <c r="AE81" s="295"/>
      <c r="AF81" s="295"/>
      <c r="AG81" s="295"/>
      <c r="AH81" s="295"/>
      <c r="AI81" s="296"/>
      <c r="AJ81" s="100"/>
      <c r="AK81" s="11"/>
      <c r="AL81" s="11"/>
      <c r="AM81" s="11"/>
      <c r="AN81" s="11"/>
      <c r="AO81" s="11"/>
      <c r="AP81" s="12"/>
      <c r="AQ81" s="12"/>
      <c r="AR81" s="12"/>
      <c r="AS81" s="12"/>
      <c r="AT81" s="63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</row>
    <row r="82" spans="1:61" s="13" customFormat="1" ht="11.25" customHeight="1" x14ac:dyDescent="0.2">
      <c r="A82" s="283"/>
      <c r="B82" s="253"/>
      <c r="C82" s="56" t="s">
        <v>47</v>
      </c>
      <c r="D82" s="258" t="s">
        <v>323</v>
      </c>
      <c r="E82" s="259"/>
      <c r="F82" s="259"/>
      <c r="G82" s="259"/>
      <c r="H82" s="259"/>
      <c r="I82" s="259"/>
      <c r="J82" s="259"/>
      <c r="K82" s="259"/>
      <c r="L82" s="259"/>
      <c r="M82" s="259"/>
      <c r="N82" s="259"/>
      <c r="O82" s="259"/>
      <c r="P82" s="259"/>
      <c r="Q82" s="259"/>
      <c r="R82" s="259"/>
      <c r="S82" s="259"/>
      <c r="T82" s="259"/>
      <c r="U82" s="259"/>
      <c r="V82" s="259"/>
      <c r="W82" s="259"/>
      <c r="X82" s="259"/>
      <c r="Y82" s="259"/>
      <c r="Z82" s="259"/>
      <c r="AA82" s="259"/>
      <c r="AB82" s="259"/>
      <c r="AC82" s="259"/>
      <c r="AD82" s="259"/>
      <c r="AE82" s="259"/>
      <c r="AF82" s="259"/>
      <c r="AG82" s="259"/>
      <c r="AH82" s="259"/>
      <c r="AI82" s="260"/>
      <c r="AJ82" s="99"/>
      <c r="AK82" s="25"/>
      <c r="AL82" s="25"/>
      <c r="AM82" s="25"/>
      <c r="AN82" s="26"/>
      <c r="AO82" s="26"/>
      <c r="AP82" s="27"/>
      <c r="AQ82" s="27"/>
      <c r="AR82" s="27"/>
      <c r="AS82" s="27"/>
      <c r="AT82" s="60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</row>
    <row r="83" spans="1:61" s="13" customFormat="1" ht="11.25" customHeight="1" x14ac:dyDescent="0.2">
      <c r="A83" s="283"/>
      <c r="B83" s="253"/>
      <c r="C83" s="56" t="s">
        <v>47</v>
      </c>
      <c r="D83" s="258" t="s">
        <v>322</v>
      </c>
      <c r="E83" s="259"/>
      <c r="F83" s="259"/>
      <c r="G83" s="259"/>
      <c r="H83" s="259"/>
      <c r="I83" s="259"/>
      <c r="J83" s="259"/>
      <c r="K83" s="259"/>
      <c r="L83" s="259"/>
      <c r="M83" s="259"/>
      <c r="N83" s="259"/>
      <c r="O83" s="259"/>
      <c r="P83" s="259"/>
      <c r="Q83" s="259"/>
      <c r="R83" s="259"/>
      <c r="S83" s="259"/>
      <c r="T83" s="259"/>
      <c r="U83" s="259"/>
      <c r="V83" s="259"/>
      <c r="W83" s="259"/>
      <c r="X83" s="259"/>
      <c r="Y83" s="259"/>
      <c r="Z83" s="259"/>
      <c r="AA83" s="259"/>
      <c r="AB83" s="259"/>
      <c r="AC83" s="259"/>
      <c r="AD83" s="259"/>
      <c r="AE83" s="259"/>
      <c r="AF83" s="259"/>
      <c r="AG83" s="259"/>
      <c r="AH83" s="259"/>
      <c r="AI83" s="260"/>
      <c r="AJ83" s="99"/>
      <c r="AK83" s="25"/>
      <c r="AL83" s="25"/>
      <c r="AM83" s="25"/>
      <c r="AN83" s="26"/>
      <c r="AO83" s="26"/>
      <c r="AP83" s="27"/>
      <c r="AQ83" s="27"/>
      <c r="AR83" s="27"/>
      <c r="AS83" s="27"/>
      <c r="AT83" s="60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</row>
    <row r="84" spans="1:61" s="13" customFormat="1" ht="11.25" customHeight="1" x14ac:dyDescent="0.2">
      <c r="A84" s="283"/>
      <c r="B84" s="253"/>
      <c r="C84" s="56" t="s">
        <v>47</v>
      </c>
      <c r="D84" s="258" t="s">
        <v>347</v>
      </c>
      <c r="E84" s="259"/>
      <c r="F84" s="259"/>
      <c r="G84" s="259"/>
      <c r="H84" s="259"/>
      <c r="I84" s="259"/>
      <c r="J84" s="259"/>
      <c r="K84" s="259"/>
      <c r="L84" s="259"/>
      <c r="M84" s="259"/>
      <c r="N84" s="259"/>
      <c r="O84" s="259"/>
      <c r="P84" s="259"/>
      <c r="Q84" s="259"/>
      <c r="R84" s="259"/>
      <c r="S84" s="259"/>
      <c r="T84" s="259"/>
      <c r="U84" s="259"/>
      <c r="V84" s="259"/>
      <c r="W84" s="259"/>
      <c r="X84" s="259"/>
      <c r="Y84" s="259"/>
      <c r="Z84" s="259"/>
      <c r="AA84" s="259"/>
      <c r="AB84" s="259"/>
      <c r="AC84" s="259"/>
      <c r="AD84" s="259"/>
      <c r="AE84" s="259"/>
      <c r="AF84" s="259"/>
      <c r="AG84" s="259"/>
      <c r="AH84" s="259"/>
      <c r="AI84" s="260"/>
      <c r="AJ84" s="99"/>
      <c r="AK84" s="25"/>
      <c r="AL84" s="25"/>
      <c r="AM84" s="25"/>
      <c r="AN84" s="26"/>
      <c r="AO84" s="26"/>
      <c r="AP84" s="27"/>
      <c r="AQ84" s="27"/>
      <c r="AR84" s="27"/>
      <c r="AS84" s="27"/>
      <c r="AT84" s="60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</row>
    <row r="85" spans="1:61" s="13" customFormat="1" ht="13.5" customHeight="1" x14ac:dyDescent="0.2">
      <c r="A85" s="283"/>
      <c r="B85" s="253"/>
      <c r="C85" s="56" t="s">
        <v>38</v>
      </c>
      <c r="D85" s="258" t="s">
        <v>112</v>
      </c>
      <c r="E85" s="259"/>
      <c r="F85" s="259"/>
      <c r="G85" s="259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60"/>
      <c r="AJ85" s="100"/>
      <c r="AK85" s="11"/>
      <c r="AL85" s="11"/>
      <c r="AM85" s="11"/>
      <c r="AN85" s="11"/>
      <c r="AO85" s="11"/>
      <c r="AP85" s="12"/>
      <c r="AQ85" s="12"/>
      <c r="AR85" s="12"/>
      <c r="AS85" s="12"/>
      <c r="AT85" s="63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</row>
    <row r="86" spans="1:61" s="13" customFormat="1" ht="13.5" customHeight="1" thickBot="1" x14ac:dyDescent="0.25">
      <c r="A86" s="284"/>
      <c r="B86" s="254"/>
      <c r="C86" s="58" t="s">
        <v>38</v>
      </c>
      <c r="D86" s="299" t="s">
        <v>341</v>
      </c>
      <c r="E86" s="300"/>
      <c r="F86" s="300"/>
      <c r="G86" s="300"/>
      <c r="H86" s="300"/>
      <c r="I86" s="300"/>
      <c r="J86" s="300"/>
      <c r="K86" s="300"/>
      <c r="L86" s="300"/>
      <c r="M86" s="300"/>
      <c r="N86" s="300"/>
      <c r="O86" s="300"/>
      <c r="P86" s="300"/>
      <c r="Q86" s="300"/>
      <c r="R86" s="300"/>
      <c r="S86" s="300"/>
      <c r="T86" s="300"/>
      <c r="U86" s="300"/>
      <c r="V86" s="300"/>
      <c r="W86" s="300"/>
      <c r="X86" s="300"/>
      <c r="Y86" s="300"/>
      <c r="Z86" s="300"/>
      <c r="AA86" s="300"/>
      <c r="AB86" s="300"/>
      <c r="AC86" s="300"/>
      <c r="AD86" s="300"/>
      <c r="AE86" s="300"/>
      <c r="AF86" s="300"/>
      <c r="AG86" s="300"/>
      <c r="AH86" s="300"/>
      <c r="AI86" s="301"/>
      <c r="AJ86" s="100"/>
      <c r="AK86" s="11"/>
      <c r="AL86" s="11"/>
      <c r="AM86" s="11"/>
      <c r="AN86" s="11"/>
      <c r="AO86" s="11"/>
      <c r="AP86" s="12"/>
      <c r="AQ86" s="12"/>
      <c r="AR86" s="12"/>
      <c r="AS86" s="12"/>
      <c r="AT86" s="63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</row>
    <row r="87" spans="1:61" s="13" customFormat="1" ht="5.25" customHeight="1" thickBot="1" x14ac:dyDescent="0.25">
      <c r="A87" s="32"/>
      <c r="B87" s="33"/>
      <c r="C87" s="34"/>
      <c r="D87" s="35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65"/>
      <c r="AH87" s="36"/>
      <c r="AI87" s="37"/>
      <c r="AJ87" s="98"/>
      <c r="AK87" s="30"/>
      <c r="AL87" s="30"/>
      <c r="AM87" s="30"/>
      <c r="AN87" s="30"/>
      <c r="AO87" s="30"/>
      <c r="AP87" s="27"/>
      <c r="AQ87" s="27"/>
      <c r="AR87" s="27"/>
      <c r="AS87" s="27"/>
      <c r="AT87" s="60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</row>
    <row r="88" spans="1:61" s="13" customFormat="1" ht="27" customHeight="1" x14ac:dyDescent="0.2">
      <c r="A88" s="270" t="s">
        <v>95</v>
      </c>
      <c r="B88" s="272" t="s">
        <v>127</v>
      </c>
      <c r="C88" s="72">
        <v>1</v>
      </c>
      <c r="D88" s="73" t="s">
        <v>14</v>
      </c>
      <c r="E88" s="73" t="s">
        <v>14</v>
      </c>
      <c r="F88" s="73" t="s">
        <v>14</v>
      </c>
      <c r="G88" s="73" t="s">
        <v>14</v>
      </c>
      <c r="H88" s="106" t="s">
        <v>14</v>
      </c>
      <c r="I88" s="106" t="s">
        <v>14</v>
      </c>
      <c r="J88" s="106" t="s">
        <v>14</v>
      </c>
      <c r="K88" s="274">
        <v>20</v>
      </c>
      <c r="L88" s="274" t="s">
        <v>14</v>
      </c>
      <c r="M88" s="274" t="s">
        <v>85</v>
      </c>
      <c r="N88" s="274" t="s">
        <v>14</v>
      </c>
      <c r="O88" s="106">
        <v>60</v>
      </c>
      <c r="P88" s="74" t="s">
        <v>14</v>
      </c>
      <c r="Q88" s="75" t="s">
        <v>14</v>
      </c>
      <c r="R88" s="78" t="s">
        <v>14</v>
      </c>
      <c r="S88" s="76" t="s">
        <v>14</v>
      </c>
      <c r="T88" s="77" t="s">
        <v>14</v>
      </c>
      <c r="U88" s="78" t="s">
        <v>14</v>
      </c>
      <c r="V88" s="79" t="s">
        <v>14</v>
      </c>
      <c r="W88" s="75" t="s">
        <v>14</v>
      </c>
      <c r="X88" s="76" t="s">
        <v>14</v>
      </c>
      <c r="Y88" s="77" t="s">
        <v>14</v>
      </c>
      <c r="Z88" s="80" t="s">
        <v>14</v>
      </c>
      <c r="AA88" s="78" t="s">
        <v>14</v>
      </c>
      <c r="AB88" s="79" t="s">
        <v>345</v>
      </c>
      <c r="AC88" s="78" t="s">
        <v>346</v>
      </c>
      <c r="AD88" s="78" t="s">
        <v>309</v>
      </c>
      <c r="AE88" s="289" t="s">
        <v>344</v>
      </c>
      <c r="AF88" s="291" t="s">
        <v>0</v>
      </c>
      <c r="AG88" s="289" t="s">
        <v>69</v>
      </c>
      <c r="AH88" s="285" t="s">
        <v>36</v>
      </c>
      <c r="AI88" s="287" t="s">
        <v>352</v>
      </c>
      <c r="AJ88" s="99">
        <f>IF(Q88="voda",P88,0)*C88</f>
        <v>0</v>
      </c>
      <c r="AK88" s="25">
        <f>IF(Q88="plyn",P88,0)*C88</f>
        <v>0</v>
      </c>
      <c r="AL88" s="25">
        <f>IF(Q88="plyn",S88,0)*C88</f>
        <v>0</v>
      </c>
      <c r="AM88" s="26">
        <f>IF(W88="voda",V88,0)*C88</f>
        <v>0</v>
      </c>
      <c r="AN88" s="26" t="e">
        <f>IF(AD88="230",0,AB88)*C88</f>
        <v>#VALUE!</v>
      </c>
      <c r="AO88" s="26">
        <f>IF(AD88="230",AB88,0)*C88</f>
        <v>0</v>
      </c>
      <c r="AP88" s="27"/>
      <c r="AQ88" s="60" t="e">
        <f>AN88+AO88</f>
        <v>#VALUE!</v>
      </c>
      <c r="AR88" s="27"/>
      <c r="AS88" s="27">
        <v>365</v>
      </c>
      <c r="AT88" s="60" t="e">
        <f>AQ88*AR88*AS88/1000</f>
        <v>#VALUE!</v>
      </c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</row>
    <row r="89" spans="1:61" s="13" customFormat="1" ht="27" customHeight="1" thickBot="1" x14ac:dyDescent="0.25">
      <c r="A89" s="271"/>
      <c r="B89" s="273"/>
      <c r="C89" s="81">
        <v>1</v>
      </c>
      <c r="D89" s="82" t="s">
        <v>14</v>
      </c>
      <c r="E89" s="82" t="s">
        <v>14</v>
      </c>
      <c r="F89" s="82" t="s">
        <v>14</v>
      </c>
      <c r="G89" s="82" t="s">
        <v>14</v>
      </c>
      <c r="H89" s="107" t="s">
        <v>14</v>
      </c>
      <c r="I89" s="107" t="s">
        <v>14</v>
      </c>
      <c r="J89" s="107" t="s">
        <v>14</v>
      </c>
      <c r="K89" s="275"/>
      <c r="L89" s="275"/>
      <c r="M89" s="275"/>
      <c r="N89" s="275"/>
      <c r="O89" s="107" t="s">
        <v>14</v>
      </c>
      <c r="P89" s="83" t="s">
        <v>14</v>
      </c>
      <c r="Q89" s="84" t="s">
        <v>14</v>
      </c>
      <c r="R89" s="85" t="s">
        <v>14</v>
      </c>
      <c r="S89" s="84" t="s">
        <v>14</v>
      </c>
      <c r="T89" s="86" t="s">
        <v>14</v>
      </c>
      <c r="U89" s="85" t="s">
        <v>14</v>
      </c>
      <c r="V89" s="83" t="s">
        <v>14</v>
      </c>
      <c r="W89" s="84" t="s">
        <v>14</v>
      </c>
      <c r="X89" s="84" t="s">
        <v>14</v>
      </c>
      <c r="Y89" s="86" t="s">
        <v>14</v>
      </c>
      <c r="Z89" s="87" t="s">
        <v>14</v>
      </c>
      <c r="AA89" s="85" t="s">
        <v>14</v>
      </c>
      <c r="AB89" s="88" t="s">
        <v>343</v>
      </c>
      <c r="AC89" s="85" t="s">
        <v>14</v>
      </c>
      <c r="AD89" s="89" t="s">
        <v>74</v>
      </c>
      <c r="AE89" s="290"/>
      <c r="AF89" s="292"/>
      <c r="AG89" s="290"/>
      <c r="AH89" s="286"/>
      <c r="AI89" s="288"/>
      <c r="AJ89" s="99">
        <f>IF(Q89="voda",P89,0)*C89</f>
        <v>0</v>
      </c>
      <c r="AK89" s="25">
        <f>IF(Q89="plyn",P89,0)*C89</f>
        <v>0</v>
      </c>
      <c r="AL89" s="25">
        <f>IF(Q89="plyn",S89,0)*C89</f>
        <v>0</v>
      </c>
      <c r="AM89" s="26">
        <f>IF(W89="voda",V89,0)*C88</f>
        <v>0</v>
      </c>
      <c r="AN89" s="26">
        <f>IF(AD89="1f/ 230V",0,AB89)*C89</f>
        <v>0</v>
      </c>
      <c r="AO89" s="26" t="e">
        <f>IF(AD89="400",0,AB89)*C89</f>
        <v>#VALUE!</v>
      </c>
      <c r="AP89" s="27"/>
      <c r="AQ89" s="60" t="e">
        <f>AN89+AO89</f>
        <v>#VALUE!</v>
      </c>
      <c r="AR89" s="27"/>
      <c r="AS89" s="27">
        <v>365</v>
      </c>
      <c r="AT89" s="60" t="e">
        <f>AQ89*AR89*AS89/1000</f>
        <v>#VALUE!</v>
      </c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</row>
    <row r="90" spans="1:61" s="13" customFormat="1" ht="12.75" customHeight="1" x14ac:dyDescent="0.2">
      <c r="A90" s="276"/>
      <c r="B90" s="278"/>
      <c r="C90" s="56" t="s">
        <v>36</v>
      </c>
      <c r="D90" s="255" t="s">
        <v>342</v>
      </c>
      <c r="E90" s="256"/>
      <c r="F90" s="256"/>
      <c r="G90" s="256"/>
      <c r="H90" s="256"/>
      <c r="I90" s="256"/>
      <c r="J90" s="256"/>
      <c r="K90" s="256"/>
      <c r="L90" s="256"/>
      <c r="M90" s="256"/>
      <c r="N90" s="256"/>
      <c r="O90" s="256"/>
      <c r="P90" s="256"/>
      <c r="Q90" s="256"/>
      <c r="R90" s="256"/>
      <c r="S90" s="256"/>
      <c r="T90" s="256"/>
      <c r="U90" s="256"/>
      <c r="V90" s="256"/>
      <c r="W90" s="256"/>
      <c r="X90" s="256"/>
      <c r="Y90" s="256"/>
      <c r="Z90" s="256"/>
      <c r="AA90" s="256"/>
      <c r="AB90" s="256"/>
      <c r="AC90" s="256"/>
      <c r="AD90" s="256"/>
      <c r="AE90" s="256"/>
      <c r="AF90" s="256"/>
      <c r="AG90" s="256"/>
      <c r="AH90" s="256"/>
      <c r="AI90" s="257"/>
      <c r="AJ90" s="100"/>
      <c r="AK90" s="11"/>
      <c r="AL90" s="11"/>
      <c r="AM90" s="11"/>
      <c r="AN90" s="11"/>
      <c r="AO90" s="11"/>
      <c r="AP90" s="12"/>
      <c r="AQ90" s="12"/>
      <c r="AR90" s="12"/>
      <c r="AS90" s="12"/>
      <c r="AT90" s="63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</row>
    <row r="91" spans="1:61" s="13" customFormat="1" ht="12.75" customHeight="1" x14ac:dyDescent="0.2">
      <c r="A91" s="277"/>
      <c r="B91" s="253"/>
      <c r="C91" s="57" t="s">
        <v>69</v>
      </c>
      <c r="D91" s="258" t="s">
        <v>115</v>
      </c>
      <c r="E91" s="259"/>
      <c r="F91" s="259"/>
      <c r="G91" s="259"/>
      <c r="H91" s="259"/>
      <c r="I91" s="259"/>
      <c r="J91" s="259"/>
      <c r="K91" s="259"/>
      <c r="L91" s="259"/>
      <c r="M91" s="259"/>
      <c r="N91" s="259"/>
      <c r="O91" s="259"/>
      <c r="P91" s="259"/>
      <c r="Q91" s="259"/>
      <c r="R91" s="259"/>
      <c r="S91" s="259"/>
      <c r="T91" s="259"/>
      <c r="U91" s="259"/>
      <c r="V91" s="259"/>
      <c r="W91" s="259"/>
      <c r="X91" s="259"/>
      <c r="Y91" s="259"/>
      <c r="Z91" s="259"/>
      <c r="AA91" s="259"/>
      <c r="AB91" s="259"/>
      <c r="AC91" s="259"/>
      <c r="AD91" s="259"/>
      <c r="AE91" s="259"/>
      <c r="AF91" s="259"/>
      <c r="AG91" s="259"/>
      <c r="AH91" s="259"/>
      <c r="AI91" s="260"/>
      <c r="AJ91" s="100"/>
      <c r="AK91" s="11"/>
      <c r="AL91" s="11"/>
      <c r="AM91" s="11"/>
      <c r="AN91" s="11"/>
      <c r="AO91" s="11"/>
      <c r="AP91" s="12"/>
      <c r="AQ91" s="12"/>
      <c r="AR91" s="12"/>
      <c r="AS91" s="12"/>
      <c r="AT91" s="63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</row>
    <row r="92" spans="1:61" s="13" customFormat="1" ht="12.75" customHeight="1" x14ac:dyDescent="0.2">
      <c r="A92" s="277"/>
      <c r="B92" s="253"/>
      <c r="C92" s="57" t="s">
        <v>63</v>
      </c>
      <c r="D92" s="258" t="s">
        <v>109</v>
      </c>
      <c r="E92" s="259"/>
      <c r="F92" s="259"/>
      <c r="G92" s="259"/>
      <c r="H92" s="259"/>
      <c r="I92" s="259"/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59"/>
      <c r="AH92" s="259"/>
      <c r="AI92" s="260"/>
      <c r="AJ92" s="100"/>
      <c r="AK92" s="11"/>
      <c r="AL92" s="11"/>
      <c r="AM92" s="11"/>
      <c r="AN92" s="11"/>
      <c r="AO92" s="11"/>
      <c r="AP92" s="12"/>
      <c r="AQ92" s="12"/>
      <c r="AR92" s="12"/>
      <c r="AS92" s="12"/>
      <c r="AT92" s="63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</row>
    <row r="93" spans="1:61" s="13" customFormat="1" ht="11.25" customHeight="1" x14ac:dyDescent="0.2">
      <c r="A93" s="277"/>
      <c r="B93" s="253"/>
      <c r="C93" s="56" t="s">
        <v>47</v>
      </c>
      <c r="D93" s="258" t="s">
        <v>348</v>
      </c>
      <c r="E93" s="259"/>
      <c r="F93" s="259"/>
      <c r="G93" s="259"/>
      <c r="H93" s="259"/>
      <c r="I93" s="259"/>
      <c r="J93" s="259"/>
      <c r="K93" s="259"/>
      <c r="L93" s="259"/>
      <c r="M93" s="259"/>
      <c r="N93" s="259"/>
      <c r="O93" s="259"/>
      <c r="P93" s="259"/>
      <c r="Q93" s="259"/>
      <c r="R93" s="259"/>
      <c r="S93" s="259"/>
      <c r="T93" s="259"/>
      <c r="U93" s="259"/>
      <c r="V93" s="259"/>
      <c r="W93" s="259"/>
      <c r="X93" s="259"/>
      <c r="Y93" s="259"/>
      <c r="Z93" s="259"/>
      <c r="AA93" s="259"/>
      <c r="AB93" s="259"/>
      <c r="AC93" s="259"/>
      <c r="AD93" s="259"/>
      <c r="AE93" s="259"/>
      <c r="AF93" s="259"/>
      <c r="AG93" s="259"/>
      <c r="AH93" s="259"/>
      <c r="AI93" s="260"/>
      <c r="AJ93" s="99"/>
      <c r="AK93" s="25"/>
      <c r="AL93" s="25"/>
      <c r="AM93" s="25"/>
      <c r="AN93" s="26"/>
      <c r="AO93" s="26"/>
      <c r="AP93" s="27"/>
      <c r="AQ93" s="27"/>
      <c r="AR93" s="27"/>
      <c r="AS93" s="27"/>
      <c r="AT93" s="60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</row>
    <row r="94" spans="1:61" s="13" customFormat="1" ht="11.25" customHeight="1" x14ac:dyDescent="0.2">
      <c r="A94" s="277"/>
      <c r="B94" s="253"/>
      <c r="C94" s="56" t="s">
        <v>318</v>
      </c>
      <c r="D94" s="258" t="s">
        <v>325</v>
      </c>
      <c r="E94" s="259"/>
      <c r="F94" s="259"/>
      <c r="G94" s="259"/>
      <c r="H94" s="259"/>
      <c r="I94" s="259"/>
      <c r="J94" s="259"/>
      <c r="K94" s="259"/>
      <c r="L94" s="259"/>
      <c r="M94" s="259"/>
      <c r="N94" s="259"/>
      <c r="O94" s="259"/>
      <c r="P94" s="259"/>
      <c r="Q94" s="259"/>
      <c r="R94" s="259"/>
      <c r="S94" s="259"/>
      <c r="T94" s="259"/>
      <c r="U94" s="259"/>
      <c r="V94" s="259"/>
      <c r="W94" s="259"/>
      <c r="X94" s="259"/>
      <c r="Y94" s="259"/>
      <c r="Z94" s="259"/>
      <c r="AA94" s="259"/>
      <c r="AB94" s="259"/>
      <c r="AC94" s="259"/>
      <c r="AD94" s="259"/>
      <c r="AE94" s="259"/>
      <c r="AF94" s="259"/>
      <c r="AG94" s="259"/>
      <c r="AH94" s="259"/>
      <c r="AI94" s="260"/>
      <c r="AJ94" s="99"/>
      <c r="AK94" s="25"/>
      <c r="AL94" s="25"/>
      <c r="AM94" s="25"/>
      <c r="AN94" s="26"/>
      <c r="AO94" s="26"/>
      <c r="AP94" s="27"/>
      <c r="AQ94" s="27"/>
      <c r="AR94" s="27"/>
      <c r="AS94" s="27"/>
      <c r="AT94" s="60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</row>
    <row r="95" spans="1:61" s="13" customFormat="1" ht="13.5" customHeight="1" thickBot="1" x14ac:dyDescent="0.25">
      <c r="A95" s="302"/>
      <c r="B95" s="254"/>
      <c r="C95" s="58" t="s">
        <v>38</v>
      </c>
      <c r="D95" s="261" t="s">
        <v>118</v>
      </c>
      <c r="E95" s="262"/>
      <c r="F95" s="262"/>
      <c r="G95" s="262"/>
      <c r="H95" s="262"/>
      <c r="I95" s="262"/>
      <c r="J95" s="262"/>
      <c r="K95" s="262"/>
      <c r="L95" s="262"/>
      <c r="M95" s="262"/>
      <c r="N95" s="262"/>
      <c r="O95" s="262"/>
      <c r="P95" s="262"/>
      <c r="Q95" s="262"/>
      <c r="R95" s="262"/>
      <c r="S95" s="262"/>
      <c r="T95" s="262"/>
      <c r="U95" s="262"/>
      <c r="V95" s="262"/>
      <c r="W95" s="262"/>
      <c r="X95" s="262"/>
      <c r="Y95" s="262"/>
      <c r="Z95" s="262"/>
      <c r="AA95" s="262"/>
      <c r="AB95" s="262"/>
      <c r="AC95" s="262"/>
      <c r="AD95" s="262"/>
      <c r="AE95" s="262"/>
      <c r="AF95" s="262"/>
      <c r="AG95" s="262"/>
      <c r="AH95" s="262"/>
      <c r="AI95" s="263"/>
      <c r="AJ95" s="100"/>
      <c r="AK95" s="11"/>
      <c r="AL95" s="11"/>
      <c r="AM95" s="11"/>
      <c r="AN95" s="11"/>
      <c r="AO95" s="11"/>
      <c r="AP95" s="12"/>
      <c r="AQ95" s="12"/>
      <c r="AR95" s="12"/>
      <c r="AS95" s="12"/>
      <c r="AT95" s="63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</row>
    <row r="96" spans="1:61" s="13" customFormat="1" ht="5.25" customHeight="1" thickBot="1" x14ac:dyDescent="0.25">
      <c r="A96" s="71"/>
      <c r="B96" s="33"/>
      <c r="C96" s="34"/>
      <c r="D96" s="35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65"/>
      <c r="AE96" s="36"/>
      <c r="AF96" s="36"/>
      <c r="AG96" s="36"/>
      <c r="AH96" s="36"/>
      <c r="AI96" s="97"/>
      <c r="AJ96" s="98"/>
      <c r="AK96" s="30"/>
      <c r="AL96" s="30"/>
      <c r="AM96" s="30"/>
      <c r="AN96" s="30"/>
      <c r="AO96" s="30"/>
      <c r="AP96" s="27"/>
      <c r="AQ96" s="27"/>
      <c r="AR96" s="27"/>
      <c r="AS96" s="27"/>
      <c r="AT96" s="60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</row>
    <row r="97" spans="1:61" s="13" customFormat="1" ht="27" customHeight="1" x14ac:dyDescent="0.2">
      <c r="A97" s="293" t="s">
        <v>96</v>
      </c>
      <c r="B97" s="272" t="s">
        <v>79</v>
      </c>
      <c r="C97" s="72">
        <v>1</v>
      </c>
      <c r="D97" s="274">
        <v>2087</v>
      </c>
      <c r="E97" s="73">
        <v>13750</v>
      </c>
      <c r="F97" s="73" t="s">
        <v>14</v>
      </c>
      <c r="G97" s="73" t="s">
        <v>14</v>
      </c>
      <c r="H97" s="106">
        <v>550</v>
      </c>
      <c r="I97" s="143" t="s">
        <v>420</v>
      </c>
      <c r="J97" s="106" t="s">
        <v>71</v>
      </c>
      <c r="K97" s="274">
        <v>20</v>
      </c>
      <c r="L97" s="274">
        <v>24</v>
      </c>
      <c r="M97" s="297" t="s">
        <v>82</v>
      </c>
      <c r="N97" s="274" t="s">
        <v>83</v>
      </c>
      <c r="O97" s="106">
        <v>35</v>
      </c>
      <c r="P97" s="74">
        <v>25.18</v>
      </c>
      <c r="Q97" s="75" t="s">
        <v>66</v>
      </c>
      <c r="R97" s="78" t="s">
        <v>14</v>
      </c>
      <c r="S97" s="76">
        <v>2.17</v>
      </c>
      <c r="T97" s="77">
        <v>13</v>
      </c>
      <c r="U97" s="78" t="s">
        <v>14</v>
      </c>
      <c r="V97" s="79">
        <v>63.38</v>
      </c>
      <c r="W97" s="75" t="s">
        <v>66</v>
      </c>
      <c r="X97" s="76">
        <v>9.07</v>
      </c>
      <c r="Y97" s="77">
        <v>27</v>
      </c>
      <c r="Z97" s="80" t="s">
        <v>14</v>
      </c>
      <c r="AA97" s="78" t="s">
        <v>14</v>
      </c>
      <c r="AB97" s="79" t="s">
        <v>417</v>
      </c>
      <c r="AC97" s="78" t="s">
        <v>418</v>
      </c>
      <c r="AD97" s="78" t="s">
        <v>62</v>
      </c>
      <c r="AE97" s="285" t="s">
        <v>73</v>
      </c>
      <c r="AF97" s="291" t="s">
        <v>0</v>
      </c>
      <c r="AG97" s="289" t="s">
        <v>69</v>
      </c>
      <c r="AH97" s="285" t="s">
        <v>69</v>
      </c>
      <c r="AI97" s="287" t="s">
        <v>321</v>
      </c>
      <c r="AJ97" s="99">
        <f>IF(Q97="voda",P97,0)*C97</f>
        <v>25.18</v>
      </c>
      <c r="AK97" s="25">
        <f>IF(Q97="plyn",P97,0)*C97</f>
        <v>0</v>
      </c>
      <c r="AL97" s="25">
        <f>IF(Q97="plyn",S97,0)*C97</f>
        <v>0</v>
      </c>
      <c r="AM97" s="26">
        <f>IF(W97="voda",V97,0)*C97</f>
        <v>63.38</v>
      </c>
      <c r="AN97" s="26" t="e">
        <f>IF(AD97="230",0,AB97)*C97</f>
        <v>#VALUE!</v>
      </c>
      <c r="AO97" s="26">
        <f>IF(AD97="230",AB97,0)*C97</f>
        <v>0</v>
      </c>
      <c r="AP97" s="27"/>
      <c r="AQ97" s="60" t="e">
        <f>AN97+AO97</f>
        <v>#VALUE!</v>
      </c>
      <c r="AR97" s="27"/>
      <c r="AS97" s="27">
        <v>365</v>
      </c>
      <c r="AT97" s="60" t="e">
        <f>AQ97*AR97*AS97/1000</f>
        <v>#VALUE!</v>
      </c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</row>
    <row r="98" spans="1:61" s="13" customFormat="1" ht="27" customHeight="1" thickBot="1" x14ac:dyDescent="0.25">
      <c r="A98" s="294"/>
      <c r="B98" s="273"/>
      <c r="C98" s="81">
        <v>1</v>
      </c>
      <c r="D98" s="275"/>
      <c r="E98" s="82" t="s">
        <v>14</v>
      </c>
      <c r="F98" s="82" t="s">
        <v>14</v>
      </c>
      <c r="G98" s="82">
        <v>13620</v>
      </c>
      <c r="H98" s="107">
        <v>550</v>
      </c>
      <c r="I98" s="107" t="s">
        <v>310</v>
      </c>
      <c r="J98" s="107" t="s">
        <v>14</v>
      </c>
      <c r="K98" s="275"/>
      <c r="L98" s="275"/>
      <c r="M98" s="298"/>
      <c r="N98" s="275"/>
      <c r="O98" s="107" t="s">
        <v>14</v>
      </c>
      <c r="P98" s="83" t="s">
        <v>14</v>
      </c>
      <c r="Q98" s="84" t="s">
        <v>14</v>
      </c>
      <c r="R98" s="85" t="s">
        <v>14</v>
      </c>
      <c r="S98" s="84" t="s">
        <v>14</v>
      </c>
      <c r="T98" s="86" t="s">
        <v>14</v>
      </c>
      <c r="U98" s="85" t="s">
        <v>14</v>
      </c>
      <c r="V98" s="83" t="s">
        <v>14</v>
      </c>
      <c r="W98" s="84" t="s">
        <v>14</v>
      </c>
      <c r="X98" s="84" t="s">
        <v>14</v>
      </c>
      <c r="Y98" s="86" t="s">
        <v>14</v>
      </c>
      <c r="Z98" s="87" t="s">
        <v>14</v>
      </c>
      <c r="AA98" s="85" t="s">
        <v>14</v>
      </c>
      <c r="AB98" s="94" t="s">
        <v>415</v>
      </c>
      <c r="AC98" s="85" t="s">
        <v>416</v>
      </c>
      <c r="AD98" s="89" t="s">
        <v>62</v>
      </c>
      <c r="AE98" s="286"/>
      <c r="AF98" s="292"/>
      <c r="AG98" s="290"/>
      <c r="AH98" s="286"/>
      <c r="AI98" s="288"/>
      <c r="AJ98" s="99">
        <f>IF(Q98="voda",P98,0)*C98</f>
        <v>0</v>
      </c>
      <c r="AK98" s="25">
        <f>IF(Q98="plyn",P98,0)*C98</f>
        <v>0</v>
      </c>
      <c r="AL98" s="25">
        <f>IF(Q98="plyn",S98,0)*C98</f>
        <v>0</v>
      </c>
      <c r="AM98" s="26">
        <f>IF(W98="voda",V98,0)*C97</f>
        <v>0</v>
      </c>
      <c r="AN98" s="26" t="e">
        <f>IF(AD98="230",0,AB98)*C98</f>
        <v>#VALUE!</v>
      </c>
      <c r="AO98" s="26">
        <f>IF(AD98="230",AB98,0)*C98</f>
        <v>0</v>
      </c>
      <c r="AP98" s="27"/>
      <c r="AQ98" s="60" t="e">
        <f>AN98+AO98</f>
        <v>#VALUE!</v>
      </c>
      <c r="AR98" s="27"/>
      <c r="AS98" s="27">
        <v>365</v>
      </c>
      <c r="AT98" s="60" t="e">
        <f>AQ98*AR98*AS98/1000</f>
        <v>#VALUE!</v>
      </c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</row>
    <row r="99" spans="1:61" s="13" customFormat="1" ht="12.75" customHeight="1" x14ac:dyDescent="0.2">
      <c r="A99" s="282"/>
      <c r="B99" s="278"/>
      <c r="C99" s="56" t="s">
        <v>36</v>
      </c>
      <c r="D99" s="255" t="s">
        <v>108</v>
      </c>
      <c r="E99" s="256"/>
      <c r="F99" s="256"/>
      <c r="G99" s="256"/>
      <c r="H99" s="256"/>
      <c r="I99" s="256"/>
      <c r="J99" s="256"/>
      <c r="K99" s="256"/>
      <c r="L99" s="256"/>
      <c r="M99" s="256"/>
      <c r="N99" s="256"/>
      <c r="O99" s="256"/>
      <c r="P99" s="256"/>
      <c r="Q99" s="256"/>
      <c r="R99" s="256"/>
      <c r="S99" s="256"/>
      <c r="T99" s="256"/>
      <c r="U99" s="256"/>
      <c r="V99" s="256"/>
      <c r="W99" s="256"/>
      <c r="X99" s="256"/>
      <c r="Y99" s="256"/>
      <c r="Z99" s="256"/>
      <c r="AA99" s="256"/>
      <c r="AB99" s="256"/>
      <c r="AC99" s="256"/>
      <c r="AD99" s="256"/>
      <c r="AE99" s="256"/>
      <c r="AF99" s="256"/>
      <c r="AG99" s="256"/>
      <c r="AH99" s="256"/>
      <c r="AI99" s="257"/>
      <c r="AJ99" s="100"/>
      <c r="AK99" s="11"/>
      <c r="AL99" s="11"/>
      <c r="AM99" s="11"/>
      <c r="AN99" s="11"/>
      <c r="AO99" s="11"/>
      <c r="AP99" s="12"/>
      <c r="AQ99" s="12"/>
      <c r="AR99" s="12"/>
      <c r="AS99" s="12"/>
      <c r="AT99" s="63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</row>
    <row r="100" spans="1:61" s="13" customFormat="1" ht="10.5" customHeight="1" x14ac:dyDescent="0.2">
      <c r="A100" s="283"/>
      <c r="B100" s="253"/>
      <c r="C100" s="57" t="s">
        <v>69</v>
      </c>
      <c r="D100" s="258" t="s">
        <v>354</v>
      </c>
      <c r="E100" s="259"/>
      <c r="F100" s="259"/>
      <c r="G100" s="259"/>
      <c r="H100" s="259"/>
      <c r="I100" s="259"/>
      <c r="J100" s="259"/>
      <c r="K100" s="259"/>
      <c r="L100" s="259"/>
      <c r="M100" s="259"/>
      <c r="N100" s="259"/>
      <c r="O100" s="259"/>
      <c r="P100" s="259"/>
      <c r="Q100" s="259"/>
      <c r="R100" s="259"/>
      <c r="S100" s="259"/>
      <c r="T100" s="259"/>
      <c r="U100" s="259"/>
      <c r="V100" s="259"/>
      <c r="W100" s="259"/>
      <c r="X100" s="259"/>
      <c r="Y100" s="259"/>
      <c r="Z100" s="259"/>
      <c r="AA100" s="259"/>
      <c r="AB100" s="259"/>
      <c r="AC100" s="259"/>
      <c r="AD100" s="259"/>
      <c r="AE100" s="259"/>
      <c r="AF100" s="259"/>
      <c r="AG100" s="259"/>
      <c r="AH100" s="259"/>
      <c r="AI100" s="260"/>
      <c r="AJ100" s="100"/>
      <c r="AK100" s="11"/>
      <c r="AL100" s="11"/>
      <c r="AM100" s="11"/>
      <c r="AN100" s="11"/>
      <c r="AO100" s="11"/>
      <c r="AP100" s="12"/>
      <c r="AQ100" s="12"/>
      <c r="AR100" s="12"/>
      <c r="AS100" s="12"/>
      <c r="AT100" s="63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</row>
    <row r="101" spans="1:61" s="13" customFormat="1" ht="10.5" customHeight="1" x14ac:dyDescent="0.2">
      <c r="A101" s="283"/>
      <c r="B101" s="253"/>
      <c r="C101" s="57" t="s">
        <v>69</v>
      </c>
      <c r="D101" s="258" t="s">
        <v>313</v>
      </c>
      <c r="E101" s="259"/>
      <c r="F101" s="259"/>
      <c r="G101" s="259"/>
      <c r="H101" s="259"/>
      <c r="I101" s="259"/>
      <c r="J101" s="259"/>
      <c r="K101" s="259"/>
      <c r="L101" s="259"/>
      <c r="M101" s="259"/>
      <c r="N101" s="259"/>
      <c r="O101" s="259"/>
      <c r="P101" s="259"/>
      <c r="Q101" s="259"/>
      <c r="R101" s="259"/>
      <c r="S101" s="259"/>
      <c r="T101" s="259"/>
      <c r="U101" s="259"/>
      <c r="V101" s="259"/>
      <c r="W101" s="259"/>
      <c r="X101" s="259"/>
      <c r="Y101" s="259"/>
      <c r="Z101" s="259"/>
      <c r="AA101" s="259"/>
      <c r="AB101" s="259"/>
      <c r="AC101" s="259"/>
      <c r="AD101" s="259"/>
      <c r="AE101" s="259"/>
      <c r="AF101" s="259"/>
      <c r="AG101" s="259"/>
      <c r="AH101" s="259"/>
      <c r="AI101" s="260"/>
      <c r="AJ101" s="100"/>
      <c r="AK101" s="11"/>
      <c r="AL101" s="11"/>
      <c r="AM101" s="11"/>
      <c r="AN101" s="11"/>
      <c r="AO101" s="11"/>
      <c r="AP101" s="12"/>
      <c r="AQ101" s="12"/>
      <c r="AR101" s="12"/>
      <c r="AS101" s="12"/>
      <c r="AT101" s="63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</row>
    <row r="102" spans="1:61" s="13" customFormat="1" ht="12.75" customHeight="1" x14ac:dyDescent="0.2">
      <c r="A102" s="283"/>
      <c r="B102" s="253"/>
      <c r="C102" s="57" t="s">
        <v>63</v>
      </c>
      <c r="D102" s="258" t="s">
        <v>109</v>
      </c>
      <c r="E102" s="259"/>
      <c r="F102" s="259"/>
      <c r="G102" s="259"/>
      <c r="H102" s="259"/>
      <c r="I102" s="259"/>
      <c r="J102" s="259"/>
      <c r="K102" s="259"/>
      <c r="L102" s="259"/>
      <c r="M102" s="259"/>
      <c r="N102" s="259"/>
      <c r="O102" s="259"/>
      <c r="P102" s="259"/>
      <c r="Q102" s="259"/>
      <c r="R102" s="259"/>
      <c r="S102" s="259"/>
      <c r="T102" s="259"/>
      <c r="U102" s="259"/>
      <c r="V102" s="259"/>
      <c r="W102" s="259"/>
      <c r="X102" s="259"/>
      <c r="Y102" s="259"/>
      <c r="Z102" s="259"/>
      <c r="AA102" s="259"/>
      <c r="AB102" s="259"/>
      <c r="AC102" s="259"/>
      <c r="AD102" s="259"/>
      <c r="AE102" s="259"/>
      <c r="AF102" s="259"/>
      <c r="AG102" s="259"/>
      <c r="AH102" s="259"/>
      <c r="AI102" s="260"/>
      <c r="AJ102" s="100"/>
      <c r="AK102" s="11"/>
      <c r="AL102" s="11"/>
      <c r="AM102" s="11"/>
      <c r="AN102" s="11"/>
      <c r="AO102" s="11"/>
      <c r="AP102" s="12"/>
      <c r="AQ102" s="12"/>
      <c r="AR102" s="12"/>
      <c r="AS102" s="12"/>
      <c r="AT102" s="63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</row>
    <row r="103" spans="1:61" s="13" customFormat="1" ht="12.75" customHeight="1" x14ac:dyDescent="0.2">
      <c r="A103" s="283"/>
      <c r="B103" s="253"/>
      <c r="C103" s="56" t="s">
        <v>67</v>
      </c>
      <c r="D103" s="258" t="s">
        <v>110</v>
      </c>
      <c r="E103" s="295"/>
      <c r="F103" s="295"/>
      <c r="G103" s="295"/>
      <c r="H103" s="295"/>
      <c r="I103" s="295"/>
      <c r="J103" s="295"/>
      <c r="K103" s="295"/>
      <c r="L103" s="295"/>
      <c r="M103" s="295"/>
      <c r="N103" s="295"/>
      <c r="O103" s="295"/>
      <c r="P103" s="295"/>
      <c r="Q103" s="295"/>
      <c r="R103" s="295"/>
      <c r="S103" s="295"/>
      <c r="T103" s="295"/>
      <c r="U103" s="295"/>
      <c r="V103" s="295"/>
      <c r="W103" s="295"/>
      <c r="X103" s="295"/>
      <c r="Y103" s="295"/>
      <c r="Z103" s="295"/>
      <c r="AA103" s="295"/>
      <c r="AB103" s="295"/>
      <c r="AC103" s="295"/>
      <c r="AD103" s="295"/>
      <c r="AE103" s="295"/>
      <c r="AF103" s="295"/>
      <c r="AG103" s="295"/>
      <c r="AH103" s="295"/>
      <c r="AI103" s="296"/>
      <c r="AJ103" s="100"/>
      <c r="AK103" s="11"/>
      <c r="AL103" s="11"/>
      <c r="AM103" s="11"/>
      <c r="AN103" s="11"/>
      <c r="AO103" s="11"/>
      <c r="AP103" s="12"/>
      <c r="AQ103" s="12"/>
      <c r="AR103" s="12"/>
      <c r="AS103" s="12"/>
      <c r="AT103" s="63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</row>
    <row r="104" spans="1:61" s="13" customFormat="1" ht="12.75" customHeight="1" x14ac:dyDescent="0.2">
      <c r="A104" s="283"/>
      <c r="B104" s="253"/>
      <c r="C104" s="56" t="s">
        <v>113</v>
      </c>
      <c r="D104" s="258" t="s">
        <v>114</v>
      </c>
      <c r="E104" s="295"/>
      <c r="F104" s="295"/>
      <c r="G104" s="295"/>
      <c r="H104" s="295"/>
      <c r="I104" s="295"/>
      <c r="J104" s="295"/>
      <c r="K104" s="295"/>
      <c r="L104" s="295"/>
      <c r="M104" s="295"/>
      <c r="N104" s="295"/>
      <c r="O104" s="295"/>
      <c r="P104" s="295"/>
      <c r="Q104" s="295"/>
      <c r="R104" s="295"/>
      <c r="S104" s="295"/>
      <c r="T104" s="295"/>
      <c r="U104" s="295"/>
      <c r="V104" s="295"/>
      <c r="W104" s="295"/>
      <c r="X104" s="295"/>
      <c r="Y104" s="295"/>
      <c r="Z104" s="295"/>
      <c r="AA104" s="295"/>
      <c r="AB104" s="295"/>
      <c r="AC104" s="295"/>
      <c r="AD104" s="295"/>
      <c r="AE104" s="295"/>
      <c r="AF104" s="295"/>
      <c r="AG104" s="295"/>
      <c r="AH104" s="295"/>
      <c r="AI104" s="296"/>
      <c r="AJ104" s="100"/>
      <c r="AK104" s="11"/>
      <c r="AL104" s="11"/>
      <c r="AM104" s="11"/>
      <c r="AN104" s="11"/>
      <c r="AO104" s="11"/>
      <c r="AP104" s="12"/>
      <c r="AQ104" s="12"/>
      <c r="AR104" s="12"/>
      <c r="AS104" s="12"/>
      <c r="AT104" s="63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</row>
    <row r="105" spans="1:61" s="13" customFormat="1" ht="11.25" customHeight="1" x14ac:dyDescent="0.2">
      <c r="A105" s="283"/>
      <c r="B105" s="253"/>
      <c r="C105" s="56" t="s">
        <v>47</v>
      </c>
      <c r="D105" s="258" t="s">
        <v>353</v>
      </c>
      <c r="E105" s="259"/>
      <c r="F105" s="259"/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259"/>
      <c r="R105" s="259"/>
      <c r="S105" s="259"/>
      <c r="T105" s="259"/>
      <c r="U105" s="259"/>
      <c r="V105" s="259"/>
      <c r="W105" s="259"/>
      <c r="X105" s="259"/>
      <c r="Y105" s="259"/>
      <c r="Z105" s="259"/>
      <c r="AA105" s="259"/>
      <c r="AB105" s="259"/>
      <c r="AC105" s="259"/>
      <c r="AD105" s="259"/>
      <c r="AE105" s="259"/>
      <c r="AF105" s="259"/>
      <c r="AG105" s="259"/>
      <c r="AH105" s="259"/>
      <c r="AI105" s="260"/>
      <c r="AJ105" s="99"/>
      <c r="AK105" s="25"/>
      <c r="AL105" s="25"/>
      <c r="AM105" s="25"/>
      <c r="AN105" s="26"/>
      <c r="AO105" s="26"/>
      <c r="AP105" s="27"/>
      <c r="AQ105" s="27"/>
      <c r="AR105" s="27"/>
      <c r="AS105" s="27"/>
      <c r="AT105" s="60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</row>
    <row r="106" spans="1:61" s="13" customFormat="1" ht="11.25" customHeight="1" x14ac:dyDescent="0.2">
      <c r="A106" s="283"/>
      <c r="B106" s="253"/>
      <c r="C106" s="56" t="s">
        <v>47</v>
      </c>
      <c r="D106" s="258" t="s">
        <v>322</v>
      </c>
      <c r="E106" s="259"/>
      <c r="F106" s="259"/>
      <c r="G106" s="259"/>
      <c r="H106" s="259"/>
      <c r="I106" s="259"/>
      <c r="J106" s="259"/>
      <c r="K106" s="259"/>
      <c r="L106" s="259"/>
      <c r="M106" s="259"/>
      <c r="N106" s="259"/>
      <c r="O106" s="259"/>
      <c r="P106" s="259"/>
      <c r="Q106" s="259"/>
      <c r="R106" s="259"/>
      <c r="S106" s="259"/>
      <c r="T106" s="259"/>
      <c r="U106" s="259"/>
      <c r="V106" s="259"/>
      <c r="W106" s="259"/>
      <c r="X106" s="259"/>
      <c r="Y106" s="259"/>
      <c r="Z106" s="259"/>
      <c r="AA106" s="259"/>
      <c r="AB106" s="259"/>
      <c r="AC106" s="259"/>
      <c r="AD106" s="259"/>
      <c r="AE106" s="259"/>
      <c r="AF106" s="259"/>
      <c r="AG106" s="259"/>
      <c r="AH106" s="259"/>
      <c r="AI106" s="260"/>
      <c r="AJ106" s="99"/>
      <c r="AK106" s="25"/>
      <c r="AL106" s="25"/>
      <c r="AM106" s="25"/>
      <c r="AN106" s="26"/>
      <c r="AO106" s="26"/>
      <c r="AP106" s="27"/>
      <c r="AQ106" s="27"/>
      <c r="AR106" s="27"/>
      <c r="AS106" s="27"/>
      <c r="AT106" s="60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</row>
    <row r="107" spans="1:61" s="13" customFormat="1" ht="11.25" customHeight="1" x14ac:dyDescent="0.2">
      <c r="A107" s="283"/>
      <c r="B107" s="253"/>
      <c r="C107" s="56" t="s">
        <v>47</v>
      </c>
      <c r="D107" s="258" t="s">
        <v>347</v>
      </c>
      <c r="E107" s="259"/>
      <c r="F107" s="259"/>
      <c r="G107" s="259"/>
      <c r="H107" s="259"/>
      <c r="I107" s="259"/>
      <c r="J107" s="259"/>
      <c r="K107" s="259"/>
      <c r="L107" s="259"/>
      <c r="M107" s="259"/>
      <c r="N107" s="259"/>
      <c r="O107" s="259"/>
      <c r="P107" s="259"/>
      <c r="Q107" s="259"/>
      <c r="R107" s="259"/>
      <c r="S107" s="259"/>
      <c r="T107" s="259"/>
      <c r="U107" s="259"/>
      <c r="V107" s="259"/>
      <c r="W107" s="259"/>
      <c r="X107" s="259"/>
      <c r="Y107" s="259"/>
      <c r="Z107" s="259"/>
      <c r="AA107" s="259"/>
      <c r="AB107" s="259"/>
      <c r="AC107" s="259"/>
      <c r="AD107" s="259"/>
      <c r="AE107" s="259"/>
      <c r="AF107" s="259"/>
      <c r="AG107" s="259"/>
      <c r="AH107" s="259"/>
      <c r="AI107" s="260"/>
      <c r="AJ107" s="99"/>
      <c r="AK107" s="25"/>
      <c r="AL107" s="25"/>
      <c r="AM107" s="25"/>
      <c r="AN107" s="26"/>
      <c r="AO107" s="26"/>
      <c r="AP107" s="27"/>
      <c r="AQ107" s="27"/>
      <c r="AR107" s="27"/>
      <c r="AS107" s="27"/>
      <c r="AT107" s="60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</row>
    <row r="108" spans="1:61" s="13" customFormat="1" ht="13.5" customHeight="1" x14ac:dyDescent="0.2">
      <c r="A108" s="283"/>
      <c r="B108" s="253"/>
      <c r="C108" s="56" t="s">
        <v>38</v>
      </c>
      <c r="D108" s="258" t="s">
        <v>341</v>
      </c>
      <c r="E108" s="259"/>
      <c r="F108" s="259"/>
      <c r="G108" s="259"/>
      <c r="H108" s="259"/>
      <c r="I108" s="259"/>
      <c r="J108" s="259"/>
      <c r="K108" s="259"/>
      <c r="L108" s="259"/>
      <c r="M108" s="259"/>
      <c r="N108" s="259"/>
      <c r="O108" s="259"/>
      <c r="P108" s="259"/>
      <c r="Q108" s="259"/>
      <c r="R108" s="259"/>
      <c r="S108" s="259"/>
      <c r="T108" s="259"/>
      <c r="U108" s="259"/>
      <c r="V108" s="259"/>
      <c r="W108" s="259"/>
      <c r="X108" s="259"/>
      <c r="Y108" s="259"/>
      <c r="Z108" s="259"/>
      <c r="AA108" s="259"/>
      <c r="AB108" s="259"/>
      <c r="AC108" s="259"/>
      <c r="AD108" s="259"/>
      <c r="AE108" s="259"/>
      <c r="AF108" s="259"/>
      <c r="AG108" s="259"/>
      <c r="AH108" s="259"/>
      <c r="AI108" s="260"/>
      <c r="AJ108" s="100"/>
      <c r="AK108" s="11"/>
      <c r="AL108" s="11"/>
      <c r="AM108" s="11"/>
      <c r="AN108" s="11"/>
      <c r="AO108" s="11"/>
      <c r="AP108" s="12"/>
      <c r="AQ108" s="12"/>
      <c r="AR108" s="12"/>
      <c r="AS108" s="12"/>
      <c r="AT108" s="63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</row>
    <row r="109" spans="1:61" s="13" customFormat="1" ht="13.5" customHeight="1" thickBot="1" x14ac:dyDescent="0.25">
      <c r="A109" s="284"/>
      <c r="B109" s="254"/>
      <c r="C109" s="58" t="s">
        <v>38</v>
      </c>
      <c r="D109" s="299" t="s">
        <v>112</v>
      </c>
      <c r="E109" s="300"/>
      <c r="F109" s="300"/>
      <c r="G109" s="300"/>
      <c r="H109" s="300"/>
      <c r="I109" s="300"/>
      <c r="J109" s="300"/>
      <c r="K109" s="300"/>
      <c r="L109" s="300"/>
      <c r="M109" s="300"/>
      <c r="N109" s="300"/>
      <c r="O109" s="300"/>
      <c r="P109" s="300"/>
      <c r="Q109" s="300"/>
      <c r="R109" s="300"/>
      <c r="S109" s="300"/>
      <c r="T109" s="300"/>
      <c r="U109" s="300"/>
      <c r="V109" s="300"/>
      <c r="W109" s="300"/>
      <c r="X109" s="300"/>
      <c r="Y109" s="300"/>
      <c r="Z109" s="300"/>
      <c r="AA109" s="300"/>
      <c r="AB109" s="300"/>
      <c r="AC109" s="300"/>
      <c r="AD109" s="300"/>
      <c r="AE109" s="300"/>
      <c r="AF109" s="300"/>
      <c r="AG109" s="300"/>
      <c r="AH109" s="300"/>
      <c r="AI109" s="301"/>
      <c r="AJ109" s="100"/>
      <c r="AK109" s="11"/>
      <c r="AL109" s="11"/>
      <c r="AM109" s="11"/>
      <c r="AN109" s="11"/>
      <c r="AO109" s="11"/>
      <c r="AP109" s="12"/>
      <c r="AQ109" s="12"/>
      <c r="AR109" s="12"/>
      <c r="AS109" s="12"/>
      <c r="AT109" s="63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</row>
    <row r="110" spans="1:61" s="13" customFormat="1" ht="5.25" customHeight="1" thickBot="1" x14ac:dyDescent="0.25">
      <c r="A110" s="32"/>
      <c r="B110" s="33"/>
      <c r="C110" s="34"/>
      <c r="D110" s="35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65"/>
      <c r="AH110" s="36"/>
      <c r="AI110" s="37"/>
      <c r="AJ110" s="98"/>
      <c r="AK110" s="30"/>
      <c r="AL110" s="30"/>
      <c r="AM110" s="30"/>
      <c r="AN110" s="30"/>
      <c r="AO110" s="30"/>
      <c r="AP110" s="27"/>
      <c r="AQ110" s="27"/>
      <c r="AR110" s="27"/>
      <c r="AS110" s="27"/>
      <c r="AT110" s="60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  <c r="BF110" s="27"/>
      <c r="BG110" s="27"/>
      <c r="BH110" s="27"/>
      <c r="BI110" s="27"/>
    </row>
    <row r="111" spans="1:61" s="13" customFormat="1" ht="27" customHeight="1" x14ac:dyDescent="0.2">
      <c r="A111" s="270" t="s">
        <v>97</v>
      </c>
      <c r="B111" s="272" t="s">
        <v>81</v>
      </c>
      <c r="C111" s="72">
        <v>1</v>
      </c>
      <c r="D111" s="274" t="s">
        <v>14</v>
      </c>
      <c r="E111" s="73" t="s">
        <v>14</v>
      </c>
      <c r="F111" s="73" t="s">
        <v>14</v>
      </c>
      <c r="G111" s="73" t="s">
        <v>14</v>
      </c>
      <c r="H111" s="106" t="s">
        <v>14</v>
      </c>
      <c r="I111" s="106" t="s">
        <v>14</v>
      </c>
      <c r="J111" s="106" t="s">
        <v>14</v>
      </c>
      <c r="K111" s="274">
        <v>20</v>
      </c>
      <c r="L111" s="274" t="s">
        <v>14</v>
      </c>
      <c r="M111" s="274" t="s">
        <v>85</v>
      </c>
      <c r="N111" s="274" t="s">
        <v>14</v>
      </c>
      <c r="O111" s="106">
        <v>40</v>
      </c>
      <c r="P111" s="74" t="s">
        <v>14</v>
      </c>
      <c r="Q111" s="75" t="s">
        <v>14</v>
      </c>
      <c r="R111" s="78" t="s">
        <v>14</v>
      </c>
      <c r="S111" s="76" t="s">
        <v>14</v>
      </c>
      <c r="T111" s="77" t="s">
        <v>14</v>
      </c>
      <c r="U111" s="78" t="s">
        <v>14</v>
      </c>
      <c r="V111" s="79" t="s">
        <v>14</v>
      </c>
      <c r="W111" s="75" t="s">
        <v>14</v>
      </c>
      <c r="X111" s="76" t="s">
        <v>14</v>
      </c>
      <c r="Y111" s="77" t="s">
        <v>14</v>
      </c>
      <c r="Z111" s="80" t="s">
        <v>14</v>
      </c>
      <c r="AA111" s="78" t="s">
        <v>14</v>
      </c>
      <c r="AB111" s="79">
        <v>30</v>
      </c>
      <c r="AC111" s="78" t="s">
        <v>349</v>
      </c>
      <c r="AD111" s="78" t="s">
        <v>62</v>
      </c>
      <c r="AE111" s="289" t="s">
        <v>350</v>
      </c>
      <c r="AF111" s="291" t="s">
        <v>0</v>
      </c>
      <c r="AG111" s="289" t="s">
        <v>69</v>
      </c>
      <c r="AH111" s="285" t="s">
        <v>36</v>
      </c>
      <c r="AI111" s="287" t="s">
        <v>351</v>
      </c>
      <c r="AJ111" s="99">
        <f>IF(Q111="voda",P111,0)*C111</f>
        <v>0</v>
      </c>
      <c r="AK111" s="25">
        <f>IF(Q111="plyn",P111,0)*C111</f>
        <v>0</v>
      </c>
      <c r="AL111" s="25">
        <f>IF(Q111="plyn",S111,0)*C111</f>
        <v>0</v>
      </c>
      <c r="AM111" s="26">
        <f>IF(W111="voda",V111,0)*C111</f>
        <v>0</v>
      </c>
      <c r="AN111" s="26">
        <f>IF(AD111="230",0,AB111)*C111</f>
        <v>30</v>
      </c>
      <c r="AO111" s="26">
        <f>IF(AD111="230",AB111,0)*C111</f>
        <v>0</v>
      </c>
      <c r="AP111" s="27"/>
      <c r="AQ111" s="60">
        <f>AN111+AO111</f>
        <v>30</v>
      </c>
      <c r="AR111" s="27"/>
      <c r="AS111" s="27">
        <v>365</v>
      </c>
      <c r="AT111" s="60">
        <f>AQ111*AR111*AS111/1000</f>
        <v>0</v>
      </c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  <c r="BE111" s="27"/>
      <c r="BF111" s="27"/>
      <c r="BG111" s="27"/>
      <c r="BH111" s="27"/>
      <c r="BI111" s="27"/>
    </row>
    <row r="112" spans="1:61" s="13" customFormat="1" ht="27" customHeight="1" thickBot="1" x14ac:dyDescent="0.25">
      <c r="A112" s="271"/>
      <c r="B112" s="273"/>
      <c r="C112" s="81">
        <v>1</v>
      </c>
      <c r="D112" s="275"/>
      <c r="E112" s="82" t="s">
        <v>14</v>
      </c>
      <c r="F112" s="82" t="s">
        <v>14</v>
      </c>
      <c r="G112" s="82" t="s">
        <v>14</v>
      </c>
      <c r="H112" s="107" t="s">
        <v>14</v>
      </c>
      <c r="I112" s="107" t="s">
        <v>14</v>
      </c>
      <c r="J112" s="107" t="s">
        <v>14</v>
      </c>
      <c r="K112" s="275"/>
      <c r="L112" s="275"/>
      <c r="M112" s="275"/>
      <c r="N112" s="275"/>
      <c r="O112" s="107" t="s">
        <v>14</v>
      </c>
      <c r="P112" s="83" t="s">
        <v>14</v>
      </c>
      <c r="Q112" s="84" t="s">
        <v>14</v>
      </c>
      <c r="R112" s="85" t="s">
        <v>14</v>
      </c>
      <c r="S112" s="84" t="s">
        <v>14</v>
      </c>
      <c r="T112" s="86" t="s">
        <v>14</v>
      </c>
      <c r="U112" s="85" t="s">
        <v>14</v>
      </c>
      <c r="V112" s="83" t="s">
        <v>14</v>
      </c>
      <c r="W112" s="84" t="s">
        <v>14</v>
      </c>
      <c r="X112" s="84" t="s">
        <v>14</v>
      </c>
      <c r="Y112" s="86" t="s">
        <v>14</v>
      </c>
      <c r="Z112" s="87" t="s">
        <v>14</v>
      </c>
      <c r="AA112" s="85" t="s">
        <v>14</v>
      </c>
      <c r="AB112" s="88">
        <v>1</v>
      </c>
      <c r="AC112" s="85" t="s">
        <v>14</v>
      </c>
      <c r="AD112" s="89" t="s">
        <v>74</v>
      </c>
      <c r="AE112" s="290"/>
      <c r="AF112" s="292"/>
      <c r="AG112" s="290"/>
      <c r="AH112" s="286"/>
      <c r="AI112" s="288"/>
      <c r="AJ112" s="99">
        <f>IF(Q112="voda",P112,0)*C112</f>
        <v>0</v>
      </c>
      <c r="AK112" s="25">
        <f>IF(Q112="plyn",P112,0)*C112</f>
        <v>0</v>
      </c>
      <c r="AL112" s="25">
        <f>IF(Q112="plyn",S112,0)*C112</f>
        <v>0</v>
      </c>
      <c r="AM112" s="26">
        <f>IF(W112="voda",V112,0)*C111</f>
        <v>0</v>
      </c>
      <c r="AN112" s="26">
        <f>IF(AD112="1f/ 230V",0,AB112)*C112</f>
        <v>0</v>
      </c>
      <c r="AO112" s="26">
        <f>IF(AD112="400",0,AB112)*C112</f>
        <v>1</v>
      </c>
      <c r="AP112" s="27"/>
      <c r="AQ112" s="60">
        <f>AN112+AO112</f>
        <v>1</v>
      </c>
      <c r="AR112" s="27"/>
      <c r="AS112" s="27">
        <v>365</v>
      </c>
      <c r="AT112" s="60">
        <f>AQ112*AR112*AS112/1000</f>
        <v>0</v>
      </c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  <c r="BE112" s="27"/>
      <c r="BF112" s="27"/>
      <c r="BG112" s="27"/>
      <c r="BH112" s="27"/>
      <c r="BI112" s="27"/>
    </row>
    <row r="113" spans="1:61" s="13" customFormat="1" ht="12.75" customHeight="1" x14ac:dyDescent="0.2">
      <c r="A113" s="276"/>
      <c r="B113" s="278"/>
      <c r="C113" s="56" t="s">
        <v>36</v>
      </c>
      <c r="D113" s="255" t="s">
        <v>116</v>
      </c>
      <c r="E113" s="256"/>
      <c r="F113" s="256"/>
      <c r="G113" s="256"/>
      <c r="H113" s="256"/>
      <c r="I113" s="256"/>
      <c r="J113" s="256"/>
      <c r="K113" s="256"/>
      <c r="L113" s="256"/>
      <c r="M113" s="256"/>
      <c r="N113" s="256"/>
      <c r="O113" s="256"/>
      <c r="P113" s="256"/>
      <c r="Q113" s="256"/>
      <c r="R113" s="256"/>
      <c r="S113" s="256"/>
      <c r="T113" s="256"/>
      <c r="U113" s="256"/>
      <c r="V113" s="256"/>
      <c r="W113" s="256"/>
      <c r="X113" s="256"/>
      <c r="Y113" s="256"/>
      <c r="Z113" s="256"/>
      <c r="AA113" s="256"/>
      <c r="AB113" s="256"/>
      <c r="AC113" s="256"/>
      <c r="AD113" s="256"/>
      <c r="AE113" s="256"/>
      <c r="AF113" s="256"/>
      <c r="AG113" s="256"/>
      <c r="AH113" s="256"/>
      <c r="AI113" s="257"/>
      <c r="AJ113" s="100"/>
      <c r="AK113" s="11"/>
      <c r="AL113" s="11"/>
      <c r="AM113" s="11"/>
      <c r="AN113" s="11"/>
      <c r="AO113" s="11"/>
      <c r="AP113" s="12"/>
      <c r="AQ113" s="12"/>
      <c r="AR113" s="12"/>
      <c r="AS113" s="12"/>
      <c r="AT113" s="63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</row>
    <row r="114" spans="1:61" s="13" customFormat="1" ht="12.75" customHeight="1" x14ac:dyDescent="0.2">
      <c r="A114" s="277"/>
      <c r="B114" s="253"/>
      <c r="C114" s="57" t="s">
        <v>69</v>
      </c>
      <c r="D114" s="258" t="s">
        <v>115</v>
      </c>
      <c r="E114" s="259"/>
      <c r="F114" s="259"/>
      <c r="G114" s="259"/>
      <c r="H114" s="259"/>
      <c r="I114" s="259"/>
      <c r="J114" s="259"/>
      <c r="K114" s="259"/>
      <c r="L114" s="259"/>
      <c r="M114" s="259"/>
      <c r="N114" s="259"/>
      <c r="O114" s="259"/>
      <c r="P114" s="259"/>
      <c r="Q114" s="259"/>
      <c r="R114" s="259"/>
      <c r="S114" s="259"/>
      <c r="T114" s="259"/>
      <c r="U114" s="259"/>
      <c r="V114" s="259"/>
      <c r="W114" s="259"/>
      <c r="X114" s="259"/>
      <c r="Y114" s="259"/>
      <c r="Z114" s="259"/>
      <c r="AA114" s="259"/>
      <c r="AB114" s="259"/>
      <c r="AC114" s="259"/>
      <c r="AD114" s="259"/>
      <c r="AE114" s="259"/>
      <c r="AF114" s="259"/>
      <c r="AG114" s="259"/>
      <c r="AH114" s="259"/>
      <c r="AI114" s="260"/>
      <c r="AJ114" s="100"/>
      <c r="AK114" s="11"/>
      <c r="AL114" s="11"/>
      <c r="AM114" s="11"/>
      <c r="AN114" s="11"/>
      <c r="AO114" s="11"/>
      <c r="AP114" s="12"/>
      <c r="AQ114" s="12"/>
      <c r="AR114" s="12"/>
      <c r="AS114" s="12"/>
      <c r="AT114" s="63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</row>
    <row r="115" spans="1:61" s="13" customFormat="1" ht="12.75" customHeight="1" x14ac:dyDescent="0.2">
      <c r="A115" s="277"/>
      <c r="B115" s="253"/>
      <c r="C115" s="57" t="s">
        <v>63</v>
      </c>
      <c r="D115" s="258" t="s">
        <v>109</v>
      </c>
      <c r="E115" s="259"/>
      <c r="F115" s="259"/>
      <c r="G115" s="259"/>
      <c r="H115" s="259"/>
      <c r="I115" s="259"/>
      <c r="J115" s="259"/>
      <c r="K115" s="259"/>
      <c r="L115" s="259"/>
      <c r="M115" s="259"/>
      <c r="N115" s="259"/>
      <c r="O115" s="259"/>
      <c r="P115" s="259"/>
      <c r="Q115" s="259"/>
      <c r="R115" s="259"/>
      <c r="S115" s="259"/>
      <c r="T115" s="259"/>
      <c r="U115" s="259"/>
      <c r="V115" s="259"/>
      <c r="W115" s="259"/>
      <c r="X115" s="259"/>
      <c r="Y115" s="259"/>
      <c r="Z115" s="259"/>
      <c r="AA115" s="259"/>
      <c r="AB115" s="259"/>
      <c r="AC115" s="259"/>
      <c r="AD115" s="259"/>
      <c r="AE115" s="259"/>
      <c r="AF115" s="259"/>
      <c r="AG115" s="259"/>
      <c r="AH115" s="259"/>
      <c r="AI115" s="260"/>
      <c r="AJ115" s="100"/>
      <c r="AK115" s="11"/>
      <c r="AL115" s="11"/>
      <c r="AM115" s="11"/>
      <c r="AN115" s="11"/>
      <c r="AO115" s="11"/>
      <c r="AP115" s="12"/>
      <c r="AQ115" s="12"/>
      <c r="AR115" s="12"/>
      <c r="AS115" s="12"/>
      <c r="AT115" s="63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</row>
    <row r="116" spans="1:61" s="13" customFormat="1" ht="11.25" customHeight="1" x14ac:dyDescent="0.2">
      <c r="A116" s="277"/>
      <c r="B116" s="253"/>
      <c r="C116" s="56" t="s">
        <v>47</v>
      </c>
      <c r="D116" s="258" t="s">
        <v>348</v>
      </c>
      <c r="E116" s="259"/>
      <c r="F116" s="259"/>
      <c r="G116" s="259"/>
      <c r="H116" s="259"/>
      <c r="I116" s="259"/>
      <c r="J116" s="259"/>
      <c r="K116" s="259"/>
      <c r="L116" s="259"/>
      <c r="M116" s="259"/>
      <c r="N116" s="259"/>
      <c r="O116" s="259"/>
      <c r="P116" s="259"/>
      <c r="Q116" s="259"/>
      <c r="R116" s="259"/>
      <c r="S116" s="259"/>
      <c r="T116" s="259"/>
      <c r="U116" s="259"/>
      <c r="V116" s="259"/>
      <c r="W116" s="259"/>
      <c r="X116" s="259"/>
      <c r="Y116" s="259"/>
      <c r="Z116" s="259"/>
      <c r="AA116" s="259"/>
      <c r="AB116" s="259"/>
      <c r="AC116" s="259"/>
      <c r="AD116" s="259"/>
      <c r="AE116" s="259"/>
      <c r="AF116" s="259"/>
      <c r="AG116" s="259"/>
      <c r="AH116" s="259"/>
      <c r="AI116" s="260"/>
      <c r="AJ116" s="99"/>
      <c r="AK116" s="25"/>
      <c r="AL116" s="25"/>
      <c r="AM116" s="25"/>
      <c r="AN116" s="26"/>
      <c r="AO116" s="26"/>
      <c r="AP116" s="27"/>
      <c r="AQ116" s="27"/>
      <c r="AR116" s="27"/>
      <c r="AS116" s="27"/>
      <c r="AT116" s="60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/>
      <c r="BF116" s="27"/>
      <c r="BG116" s="27"/>
      <c r="BH116" s="27"/>
      <c r="BI116" s="27"/>
    </row>
    <row r="117" spans="1:61" s="13" customFormat="1" ht="11.25" customHeight="1" x14ac:dyDescent="0.2">
      <c r="A117" s="277"/>
      <c r="B117" s="253"/>
      <c r="C117" s="56" t="s">
        <v>318</v>
      </c>
      <c r="D117" s="258" t="s">
        <v>325</v>
      </c>
      <c r="E117" s="259"/>
      <c r="F117" s="259"/>
      <c r="G117" s="259"/>
      <c r="H117" s="259"/>
      <c r="I117" s="259"/>
      <c r="J117" s="259"/>
      <c r="K117" s="259"/>
      <c r="L117" s="259"/>
      <c r="M117" s="259"/>
      <c r="N117" s="259"/>
      <c r="O117" s="259"/>
      <c r="P117" s="259"/>
      <c r="Q117" s="259"/>
      <c r="R117" s="259"/>
      <c r="S117" s="259"/>
      <c r="T117" s="259"/>
      <c r="U117" s="259"/>
      <c r="V117" s="259"/>
      <c r="W117" s="259"/>
      <c r="X117" s="259"/>
      <c r="Y117" s="259"/>
      <c r="Z117" s="259"/>
      <c r="AA117" s="259"/>
      <c r="AB117" s="259"/>
      <c r="AC117" s="259"/>
      <c r="AD117" s="259"/>
      <c r="AE117" s="259"/>
      <c r="AF117" s="259"/>
      <c r="AG117" s="259"/>
      <c r="AH117" s="259"/>
      <c r="AI117" s="260"/>
      <c r="AJ117" s="99"/>
      <c r="AK117" s="25"/>
      <c r="AL117" s="25"/>
      <c r="AM117" s="25"/>
      <c r="AN117" s="26"/>
      <c r="AO117" s="26"/>
      <c r="AP117" s="27"/>
      <c r="AQ117" s="27"/>
      <c r="AR117" s="27"/>
      <c r="AS117" s="27"/>
      <c r="AT117" s="60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</row>
    <row r="118" spans="1:61" s="13" customFormat="1" ht="13.5" customHeight="1" thickBot="1" x14ac:dyDescent="0.25">
      <c r="A118" s="277"/>
      <c r="B118" s="253"/>
      <c r="C118" s="58" t="s">
        <v>38</v>
      </c>
      <c r="D118" s="261" t="s">
        <v>118</v>
      </c>
      <c r="E118" s="262"/>
      <c r="F118" s="262"/>
      <c r="G118" s="262"/>
      <c r="H118" s="262"/>
      <c r="I118" s="262"/>
      <c r="J118" s="262"/>
      <c r="K118" s="262"/>
      <c r="L118" s="262"/>
      <c r="M118" s="262"/>
      <c r="N118" s="262"/>
      <c r="O118" s="262"/>
      <c r="P118" s="262"/>
      <c r="Q118" s="262"/>
      <c r="R118" s="262"/>
      <c r="S118" s="262"/>
      <c r="T118" s="262"/>
      <c r="U118" s="262"/>
      <c r="V118" s="262"/>
      <c r="W118" s="262"/>
      <c r="X118" s="262"/>
      <c r="Y118" s="262"/>
      <c r="Z118" s="262"/>
      <c r="AA118" s="262"/>
      <c r="AB118" s="262"/>
      <c r="AC118" s="262"/>
      <c r="AD118" s="262"/>
      <c r="AE118" s="262"/>
      <c r="AF118" s="262"/>
      <c r="AG118" s="262"/>
      <c r="AH118" s="262"/>
      <c r="AI118" s="263"/>
      <c r="AJ118" s="100"/>
      <c r="AK118" s="11"/>
      <c r="AL118" s="11"/>
      <c r="AM118" s="11"/>
      <c r="AN118" s="11"/>
      <c r="AO118" s="11"/>
      <c r="AP118" s="12"/>
      <c r="AQ118" s="12"/>
      <c r="AR118" s="12"/>
      <c r="AS118" s="12"/>
      <c r="AT118" s="63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</row>
    <row r="119" spans="1:61" s="13" customFormat="1" ht="5.25" customHeight="1" thickBot="1" x14ac:dyDescent="0.25">
      <c r="A119" s="71"/>
      <c r="B119" s="33"/>
      <c r="C119" s="34"/>
      <c r="D119" s="35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65"/>
      <c r="AE119" s="36"/>
      <c r="AF119" s="36"/>
      <c r="AG119" s="36"/>
      <c r="AH119" s="36"/>
      <c r="AI119" s="37"/>
      <c r="AJ119" s="98"/>
      <c r="AK119" s="30"/>
      <c r="AL119" s="30"/>
      <c r="AM119" s="30"/>
      <c r="AN119" s="30"/>
      <c r="AO119" s="30"/>
      <c r="AP119" s="27"/>
      <c r="AQ119" s="27"/>
      <c r="AR119" s="27"/>
      <c r="AS119" s="27"/>
      <c r="AT119" s="60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  <c r="BH119" s="27"/>
      <c r="BI119" s="27"/>
    </row>
    <row r="120" spans="1:61" s="13" customFormat="1" ht="27" customHeight="1" x14ac:dyDescent="0.2">
      <c r="A120" s="293" t="s">
        <v>98</v>
      </c>
      <c r="B120" s="272" t="s">
        <v>103</v>
      </c>
      <c r="C120" s="72">
        <v>1</v>
      </c>
      <c r="D120" s="274">
        <v>2900</v>
      </c>
      <c r="E120" s="73">
        <v>13780</v>
      </c>
      <c r="F120" s="73" t="s">
        <v>14</v>
      </c>
      <c r="G120" s="73" t="s">
        <v>14</v>
      </c>
      <c r="H120" s="106">
        <v>500</v>
      </c>
      <c r="I120" s="143" t="s">
        <v>420</v>
      </c>
      <c r="J120" s="106" t="s">
        <v>14</v>
      </c>
      <c r="K120" s="274">
        <v>24</v>
      </c>
      <c r="L120" s="274" t="s">
        <v>0</v>
      </c>
      <c r="M120" s="297" t="s">
        <v>0</v>
      </c>
      <c r="N120" s="274" t="s">
        <v>68</v>
      </c>
      <c r="O120" s="106" t="s">
        <v>14</v>
      </c>
      <c r="P120" s="74">
        <v>87.92</v>
      </c>
      <c r="Q120" s="75" t="s">
        <v>66</v>
      </c>
      <c r="R120" s="78" t="s">
        <v>14</v>
      </c>
      <c r="S120" s="76">
        <v>7.5750000000000002</v>
      </c>
      <c r="T120" s="77">
        <v>16</v>
      </c>
      <c r="U120" s="78" t="s">
        <v>14</v>
      </c>
      <c r="V120" s="79"/>
      <c r="W120" s="75" t="s">
        <v>66</v>
      </c>
      <c r="X120" s="76" t="s">
        <v>14</v>
      </c>
      <c r="Y120" s="77" t="s">
        <v>84</v>
      </c>
      <c r="Z120" s="80" t="s">
        <v>14</v>
      </c>
      <c r="AA120" s="78" t="s">
        <v>14</v>
      </c>
      <c r="AB120" s="79" t="s">
        <v>417</v>
      </c>
      <c r="AC120" s="78" t="s">
        <v>416</v>
      </c>
      <c r="AD120" s="78" t="s">
        <v>62</v>
      </c>
      <c r="AE120" s="285" t="s">
        <v>73</v>
      </c>
      <c r="AF120" s="291" t="s">
        <v>0</v>
      </c>
      <c r="AG120" s="289" t="s">
        <v>69</v>
      </c>
      <c r="AH120" s="285" t="s">
        <v>69</v>
      </c>
      <c r="AI120" s="287" t="s">
        <v>321</v>
      </c>
      <c r="AJ120" s="99">
        <f>IF(Q120="voda",P120,0)*C120</f>
        <v>87.92</v>
      </c>
      <c r="AK120" s="25">
        <f>IF(Q120="plyn",P120,0)*C120</f>
        <v>0</v>
      </c>
      <c r="AL120" s="25">
        <f>IF(Q120="plyn",S120,0)*C120</f>
        <v>0</v>
      </c>
      <c r="AM120" s="26">
        <f>IF(W120="voda",V120,0)*C119</f>
        <v>0</v>
      </c>
      <c r="AN120" s="26" t="e">
        <f>IF(AD120="230",0,AB120)*C120</f>
        <v>#VALUE!</v>
      </c>
      <c r="AO120" s="26">
        <f>IF(AD120="230",AB120,0)*C120</f>
        <v>0</v>
      </c>
      <c r="AP120" s="27"/>
      <c r="AQ120" s="60" t="e">
        <f>AN120+AO120</f>
        <v>#VALUE!</v>
      </c>
      <c r="AR120" s="27"/>
      <c r="AS120" s="27">
        <v>365</v>
      </c>
      <c r="AT120" s="60" t="e">
        <f>AQ120*AR120*AS120/1000</f>
        <v>#VALUE!</v>
      </c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</row>
    <row r="121" spans="1:61" s="13" customFormat="1" ht="27" customHeight="1" thickBot="1" x14ac:dyDescent="0.25">
      <c r="A121" s="294"/>
      <c r="B121" s="273"/>
      <c r="C121" s="81">
        <v>1</v>
      </c>
      <c r="D121" s="275"/>
      <c r="E121" s="82" t="s">
        <v>14</v>
      </c>
      <c r="F121" s="82" t="s">
        <v>14</v>
      </c>
      <c r="G121" s="82">
        <v>8260</v>
      </c>
      <c r="H121" s="107">
        <v>500</v>
      </c>
      <c r="I121" s="107" t="s">
        <v>310</v>
      </c>
      <c r="J121" s="107" t="s">
        <v>14</v>
      </c>
      <c r="K121" s="275"/>
      <c r="L121" s="275"/>
      <c r="M121" s="298"/>
      <c r="N121" s="275"/>
      <c r="O121" s="107" t="s">
        <v>14</v>
      </c>
      <c r="P121" s="83" t="s">
        <v>14</v>
      </c>
      <c r="Q121" s="84" t="s">
        <v>14</v>
      </c>
      <c r="R121" s="85" t="s">
        <v>14</v>
      </c>
      <c r="S121" s="84" t="s">
        <v>14</v>
      </c>
      <c r="T121" s="86" t="s">
        <v>14</v>
      </c>
      <c r="U121" s="85" t="s">
        <v>14</v>
      </c>
      <c r="V121" s="83" t="s">
        <v>14</v>
      </c>
      <c r="W121" s="84" t="s">
        <v>14</v>
      </c>
      <c r="X121" s="84" t="s">
        <v>14</v>
      </c>
      <c r="Y121" s="86" t="s">
        <v>14</v>
      </c>
      <c r="Z121" s="87" t="s">
        <v>14</v>
      </c>
      <c r="AA121" s="85" t="s">
        <v>14</v>
      </c>
      <c r="AB121" s="94">
        <v>4</v>
      </c>
      <c r="AC121" s="85" t="s">
        <v>419</v>
      </c>
      <c r="AD121" s="89" t="s">
        <v>62</v>
      </c>
      <c r="AE121" s="286"/>
      <c r="AF121" s="292"/>
      <c r="AG121" s="290"/>
      <c r="AH121" s="286"/>
      <c r="AI121" s="288"/>
      <c r="AJ121" s="99">
        <f>IF(Q121="voda",P121,0)*C121</f>
        <v>0</v>
      </c>
      <c r="AK121" s="25">
        <f>IF(Q121="plyn",P121,0)*C121</f>
        <v>0</v>
      </c>
      <c r="AL121" s="25">
        <f>IF(Q121="plyn",S121,0)*C121</f>
        <v>0</v>
      </c>
      <c r="AM121" s="26">
        <f>IF(W121="voda",V121,0)*C120</f>
        <v>0</v>
      </c>
      <c r="AN121" s="26">
        <f>IF(AD121="230",0,AB121)*C121</f>
        <v>4</v>
      </c>
      <c r="AO121" s="26">
        <f>IF(AD121="230",AB121,0)*C121</f>
        <v>0</v>
      </c>
      <c r="AP121" s="27"/>
      <c r="AQ121" s="60">
        <f>AN121+AO121</f>
        <v>4</v>
      </c>
      <c r="AR121" s="27"/>
      <c r="AS121" s="27">
        <v>365</v>
      </c>
      <c r="AT121" s="60">
        <f>AQ121*AR121*AS121/1000</f>
        <v>0</v>
      </c>
      <c r="AU121" s="27"/>
      <c r="AV121" s="27"/>
      <c r="AW121" s="27"/>
      <c r="AX121" s="27"/>
      <c r="AY121" s="27"/>
      <c r="AZ121" s="27"/>
      <c r="BA121" s="27"/>
      <c r="BB121" s="27"/>
      <c r="BC121" s="27"/>
      <c r="BD121" s="27"/>
      <c r="BE121" s="27"/>
      <c r="BF121" s="27"/>
      <c r="BG121" s="27"/>
      <c r="BH121" s="27"/>
      <c r="BI121" s="27"/>
    </row>
    <row r="122" spans="1:61" s="13" customFormat="1" ht="12" customHeight="1" x14ac:dyDescent="0.2">
      <c r="A122" s="282"/>
      <c r="B122" s="278"/>
      <c r="C122" s="56" t="s">
        <v>36</v>
      </c>
      <c r="D122" s="255" t="s">
        <v>108</v>
      </c>
      <c r="E122" s="256"/>
      <c r="F122" s="256"/>
      <c r="G122" s="256"/>
      <c r="H122" s="256"/>
      <c r="I122" s="256"/>
      <c r="J122" s="256"/>
      <c r="K122" s="256"/>
      <c r="L122" s="256"/>
      <c r="M122" s="256"/>
      <c r="N122" s="256"/>
      <c r="O122" s="256"/>
      <c r="P122" s="256"/>
      <c r="Q122" s="256"/>
      <c r="R122" s="256"/>
      <c r="S122" s="256"/>
      <c r="T122" s="256"/>
      <c r="U122" s="256"/>
      <c r="V122" s="256"/>
      <c r="W122" s="256"/>
      <c r="X122" s="256"/>
      <c r="Y122" s="256"/>
      <c r="Z122" s="256"/>
      <c r="AA122" s="256"/>
      <c r="AB122" s="256"/>
      <c r="AC122" s="256"/>
      <c r="AD122" s="256"/>
      <c r="AE122" s="256"/>
      <c r="AF122" s="256"/>
      <c r="AG122" s="256"/>
      <c r="AH122" s="256"/>
      <c r="AI122" s="257"/>
      <c r="AJ122" s="100"/>
      <c r="AK122" s="11"/>
      <c r="AL122" s="11"/>
      <c r="AM122" s="11"/>
      <c r="AN122" s="11"/>
      <c r="AO122" s="11"/>
      <c r="AP122" s="12"/>
      <c r="AQ122" s="12"/>
      <c r="AR122" s="12"/>
      <c r="AS122" s="12"/>
      <c r="AT122" s="63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</row>
    <row r="123" spans="1:61" s="13" customFormat="1" ht="10.5" customHeight="1" x14ac:dyDescent="0.2">
      <c r="A123" s="283"/>
      <c r="B123" s="253"/>
      <c r="C123" s="57" t="s">
        <v>69</v>
      </c>
      <c r="D123" s="258" t="s">
        <v>354</v>
      </c>
      <c r="E123" s="259"/>
      <c r="F123" s="259"/>
      <c r="G123" s="259"/>
      <c r="H123" s="259"/>
      <c r="I123" s="259"/>
      <c r="J123" s="259"/>
      <c r="K123" s="259"/>
      <c r="L123" s="259"/>
      <c r="M123" s="259"/>
      <c r="N123" s="259"/>
      <c r="O123" s="259"/>
      <c r="P123" s="259"/>
      <c r="Q123" s="259"/>
      <c r="R123" s="259"/>
      <c r="S123" s="259"/>
      <c r="T123" s="259"/>
      <c r="U123" s="259"/>
      <c r="V123" s="259"/>
      <c r="W123" s="259"/>
      <c r="X123" s="259"/>
      <c r="Y123" s="259"/>
      <c r="Z123" s="259"/>
      <c r="AA123" s="259"/>
      <c r="AB123" s="259"/>
      <c r="AC123" s="259"/>
      <c r="AD123" s="259"/>
      <c r="AE123" s="259"/>
      <c r="AF123" s="259"/>
      <c r="AG123" s="259"/>
      <c r="AH123" s="259"/>
      <c r="AI123" s="260"/>
      <c r="AJ123" s="100"/>
      <c r="AK123" s="11"/>
      <c r="AL123" s="11"/>
      <c r="AM123" s="11"/>
      <c r="AN123" s="11"/>
      <c r="AO123" s="11"/>
      <c r="AP123" s="12"/>
      <c r="AQ123" s="12"/>
      <c r="AR123" s="12"/>
      <c r="AS123" s="12"/>
      <c r="AT123" s="63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</row>
    <row r="124" spans="1:61" s="13" customFormat="1" ht="10.5" customHeight="1" x14ac:dyDescent="0.2">
      <c r="A124" s="283"/>
      <c r="B124" s="253"/>
      <c r="C124" s="57" t="s">
        <v>69</v>
      </c>
      <c r="D124" s="258" t="s">
        <v>313</v>
      </c>
      <c r="E124" s="259"/>
      <c r="F124" s="259"/>
      <c r="G124" s="259"/>
      <c r="H124" s="259"/>
      <c r="I124" s="259"/>
      <c r="J124" s="259"/>
      <c r="K124" s="259"/>
      <c r="L124" s="259"/>
      <c r="M124" s="259"/>
      <c r="N124" s="259"/>
      <c r="O124" s="259"/>
      <c r="P124" s="259"/>
      <c r="Q124" s="259"/>
      <c r="R124" s="259"/>
      <c r="S124" s="259"/>
      <c r="T124" s="259"/>
      <c r="U124" s="259"/>
      <c r="V124" s="259"/>
      <c r="W124" s="259"/>
      <c r="X124" s="259"/>
      <c r="Y124" s="259"/>
      <c r="Z124" s="259"/>
      <c r="AA124" s="259"/>
      <c r="AB124" s="259"/>
      <c r="AC124" s="259"/>
      <c r="AD124" s="259"/>
      <c r="AE124" s="259"/>
      <c r="AF124" s="259"/>
      <c r="AG124" s="259"/>
      <c r="AH124" s="259"/>
      <c r="AI124" s="260"/>
      <c r="AJ124" s="100"/>
      <c r="AK124" s="11"/>
      <c r="AL124" s="11"/>
      <c r="AM124" s="11"/>
      <c r="AN124" s="11"/>
      <c r="AO124" s="11"/>
      <c r="AP124" s="12"/>
      <c r="AQ124" s="12"/>
      <c r="AR124" s="12"/>
      <c r="AS124" s="12"/>
      <c r="AT124" s="63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</row>
    <row r="125" spans="1:61" s="13" customFormat="1" ht="12" customHeight="1" x14ac:dyDescent="0.2">
      <c r="A125" s="283"/>
      <c r="B125" s="253"/>
      <c r="C125" s="57" t="s">
        <v>63</v>
      </c>
      <c r="D125" s="258" t="s">
        <v>109</v>
      </c>
      <c r="E125" s="259"/>
      <c r="F125" s="259"/>
      <c r="G125" s="259"/>
      <c r="H125" s="259"/>
      <c r="I125" s="259"/>
      <c r="J125" s="259"/>
      <c r="K125" s="259"/>
      <c r="L125" s="259"/>
      <c r="M125" s="259"/>
      <c r="N125" s="259"/>
      <c r="O125" s="259"/>
      <c r="P125" s="259"/>
      <c r="Q125" s="259"/>
      <c r="R125" s="259"/>
      <c r="S125" s="259"/>
      <c r="T125" s="259"/>
      <c r="U125" s="259"/>
      <c r="V125" s="259"/>
      <c r="W125" s="259"/>
      <c r="X125" s="259"/>
      <c r="Y125" s="259"/>
      <c r="Z125" s="259"/>
      <c r="AA125" s="259"/>
      <c r="AB125" s="259"/>
      <c r="AC125" s="259"/>
      <c r="AD125" s="259"/>
      <c r="AE125" s="259"/>
      <c r="AF125" s="259"/>
      <c r="AG125" s="259"/>
      <c r="AH125" s="259"/>
      <c r="AI125" s="260"/>
      <c r="AJ125" s="100"/>
      <c r="AK125" s="11"/>
      <c r="AL125" s="11"/>
      <c r="AM125" s="11"/>
      <c r="AN125" s="11"/>
      <c r="AO125" s="11"/>
      <c r="AP125" s="12"/>
      <c r="AQ125" s="12"/>
      <c r="AR125" s="12"/>
      <c r="AS125" s="12"/>
      <c r="AT125" s="63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</row>
    <row r="126" spans="1:61" s="13" customFormat="1" ht="12.75" customHeight="1" x14ac:dyDescent="0.2">
      <c r="A126" s="283"/>
      <c r="B126" s="253"/>
      <c r="C126" s="56" t="s">
        <v>67</v>
      </c>
      <c r="D126" s="258" t="s">
        <v>110</v>
      </c>
      <c r="E126" s="295"/>
      <c r="F126" s="295"/>
      <c r="G126" s="295"/>
      <c r="H126" s="295"/>
      <c r="I126" s="295"/>
      <c r="J126" s="295"/>
      <c r="K126" s="295"/>
      <c r="L126" s="295"/>
      <c r="M126" s="295"/>
      <c r="N126" s="295"/>
      <c r="O126" s="295"/>
      <c r="P126" s="295"/>
      <c r="Q126" s="295"/>
      <c r="R126" s="295"/>
      <c r="S126" s="295"/>
      <c r="T126" s="295"/>
      <c r="U126" s="295"/>
      <c r="V126" s="295"/>
      <c r="W126" s="295"/>
      <c r="X126" s="295"/>
      <c r="Y126" s="295"/>
      <c r="Z126" s="295"/>
      <c r="AA126" s="295"/>
      <c r="AB126" s="295"/>
      <c r="AC126" s="295"/>
      <c r="AD126" s="295"/>
      <c r="AE126" s="295"/>
      <c r="AF126" s="295"/>
      <c r="AG126" s="295"/>
      <c r="AH126" s="295"/>
      <c r="AI126" s="296"/>
      <c r="AJ126" s="100"/>
      <c r="AK126" s="11"/>
      <c r="AL126" s="11"/>
      <c r="AM126" s="11"/>
      <c r="AN126" s="11"/>
      <c r="AO126" s="11"/>
      <c r="AP126" s="12"/>
      <c r="AQ126" s="12"/>
      <c r="AR126" s="12"/>
      <c r="AS126" s="12"/>
      <c r="AT126" s="63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</row>
    <row r="127" spans="1:61" s="13" customFormat="1" ht="11.25" customHeight="1" x14ac:dyDescent="0.2">
      <c r="A127" s="283"/>
      <c r="B127" s="253"/>
      <c r="C127" s="56" t="s">
        <v>47</v>
      </c>
      <c r="D127" s="258" t="s">
        <v>120</v>
      </c>
      <c r="E127" s="259"/>
      <c r="F127" s="259"/>
      <c r="G127" s="259"/>
      <c r="H127" s="259"/>
      <c r="I127" s="259"/>
      <c r="J127" s="259"/>
      <c r="K127" s="259"/>
      <c r="L127" s="259"/>
      <c r="M127" s="259"/>
      <c r="N127" s="259"/>
      <c r="O127" s="259"/>
      <c r="P127" s="259"/>
      <c r="Q127" s="259"/>
      <c r="R127" s="259"/>
      <c r="S127" s="259"/>
      <c r="T127" s="259"/>
      <c r="U127" s="259"/>
      <c r="V127" s="259"/>
      <c r="W127" s="259"/>
      <c r="X127" s="259"/>
      <c r="Y127" s="259"/>
      <c r="Z127" s="259"/>
      <c r="AA127" s="259"/>
      <c r="AB127" s="259"/>
      <c r="AC127" s="259"/>
      <c r="AD127" s="259"/>
      <c r="AE127" s="259"/>
      <c r="AF127" s="259"/>
      <c r="AG127" s="259"/>
      <c r="AH127" s="259"/>
      <c r="AI127" s="260"/>
      <c r="AJ127" s="99"/>
      <c r="AK127" s="25"/>
      <c r="AL127" s="25"/>
      <c r="AM127" s="25"/>
      <c r="AN127" s="26"/>
      <c r="AO127" s="26"/>
      <c r="AP127" s="27"/>
      <c r="AQ127" s="27"/>
      <c r="AR127" s="27"/>
      <c r="AS127" s="27"/>
      <c r="AT127" s="60"/>
      <c r="AU127" s="27"/>
      <c r="AV127" s="27"/>
      <c r="AW127" s="27"/>
      <c r="AX127" s="27"/>
      <c r="AY127" s="27"/>
      <c r="AZ127" s="27"/>
      <c r="BA127" s="27"/>
      <c r="BB127" s="27"/>
      <c r="BC127" s="27"/>
      <c r="BD127" s="27"/>
      <c r="BE127" s="27"/>
      <c r="BF127" s="27"/>
      <c r="BG127" s="27"/>
      <c r="BH127" s="27"/>
      <c r="BI127" s="27"/>
    </row>
    <row r="128" spans="1:61" s="13" customFormat="1" ht="13.5" customHeight="1" thickBot="1" x14ac:dyDescent="0.25">
      <c r="A128" s="284"/>
      <c r="B128" s="254"/>
      <c r="C128" s="58" t="s">
        <v>38</v>
      </c>
      <c r="D128" s="261" t="s">
        <v>112</v>
      </c>
      <c r="E128" s="262"/>
      <c r="F128" s="262"/>
      <c r="G128" s="262"/>
      <c r="H128" s="262"/>
      <c r="I128" s="262"/>
      <c r="J128" s="262"/>
      <c r="K128" s="262"/>
      <c r="L128" s="262"/>
      <c r="M128" s="262"/>
      <c r="N128" s="262"/>
      <c r="O128" s="262"/>
      <c r="P128" s="262"/>
      <c r="Q128" s="262"/>
      <c r="R128" s="262"/>
      <c r="S128" s="262"/>
      <c r="T128" s="262"/>
      <c r="U128" s="262"/>
      <c r="V128" s="262"/>
      <c r="W128" s="262"/>
      <c r="X128" s="262"/>
      <c r="Y128" s="262"/>
      <c r="Z128" s="262"/>
      <c r="AA128" s="262"/>
      <c r="AB128" s="262"/>
      <c r="AC128" s="262"/>
      <c r="AD128" s="262"/>
      <c r="AE128" s="262"/>
      <c r="AF128" s="262"/>
      <c r="AG128" s="262"/>
      <c r="AH128" s="262"/>
      <c r="AI128" s="263"/>
      <c r="AJ128" s="100"/>
      <c r="AK128" s="11"/>
      <c r="AL128" s="11"/>
      <c r="AM128" s="11"/>
      <c r="AN128" s="11"/>
      <c r="AO128" s="11"/>
      <c r="AP128" s="12"/>
      <c r="AQ128" s="12"/>
      <c r="AR128" s="12"/>
      <c r="AS128" s="12"/>
      <c r="AT128" s="63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</row>
    <row r="129" spans="1:61" s="13" customFormat="1" ht="5.25" customHeight="1" thickBot="1" x14ac:dyDescent="0.25">
      <c r="A129" s="32"/>
      <c r="B129" s="33"/>
      <c r="C129" s="34"/>
      <c r="D129" s="35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65"/>
      <c r="AH129" s="36"/>
      <c r="AI129" s="37"/>
      <c r="AJ129" s="98"/>
      <c r="AK129" s="30"/>
      <c r="AL129" s="30"/>
      <c r="AM129" s="30"/>
      <c r="AN129" s="30"/>
      <c r="AO129" s="30"/>
      <c r="AP129" s="27"/>
      <c r="AQ129" s="27"/>
      <c r="AR129" s="27"/>
      <c r="AS129" s="27"/>
      <c r="AT129" s="60"/>
      <c r="AU129" s="27"/>
      <c r="AV129" s="27"/>
      <c r="AW129" s="27"/>
      <c r="AX129" s="27"/>
      <c r="AY129" s="27"/>
      <c r="AZ129" s="27"/>
      <c r="BA129" s="27"/>
      <c r="BB129" s="27"/>
      <c r="BC129" s="27"/>
      <c r="BD129" s="27"/>
      <c r="BE129" s="27"/>
      <c r="BF129" s="27"/>
      <c r="BG129" s="27"/>
      <c r="BH129" s="27"/>
      <c r="BI129" s="27"/>
    </row>
    <row r="130" spans="1:61" s="13" customFormat="1" ht="27" customHeight="1" x14ac:dyDescent="0.2">
      <c r="A130" s="293" t="s">
        <v>101</v>
      </c>
      <c r="B130" s="272" t="s">
        <v>100</v>
      </c>
      <c r="C130" s="72">
        <v>1</v>
      </c>
      <c r="D130" s="274">
        <f>1956*1.1</f>
        <v>2151.6000000000004</v>
      </c>
      <c r="E130" s="73">
        <v>18000</v>
      </c>
      <c r="F130" s="73" t="s">
        <v>14</v>
      </c>
      <c r="G130" s="73" t="s">
        <v>14</v>
      </c>
      <c r="H130" s="106">
        <v>900</v>
      </c>
      <c r="I130" s="106" t="s">
        <v>310</v>
      </c>
      <c r="J130" s="106" t="s">
        <v>339</v>
      </c>
      <c r="K130" s="274">
        <v>28</v>
      </c>
      <c r="L130" s="274">
        <v>18</v>
      </c>
      <c r="M130" s="297" t="s">
        <v>82</v>
      </c>
      <c r="N130" s="274" t="s">
        <v>68</v>
      </c>
      <c r="O130" s="106">
        <v>80</v>
      </c>
      <c r="P130" s="74">
        <v>139.88999999999999</v>
      </c>
      <c r="Q130" s="75" t="s">
        <v>66</v>
      </c>
      <c r="R130" s="78" t="s">
        <v>14</v>
      </c>
      <c r="S130" s="76">
        <v>12.053000000000001</v>
      </c>
      <c r="T130" s="77">
        <v>16</v>
      </c>
      <c r="U130" s="78" t="s">
        <v>314</v>
      </c>
      <c r="V130" s="79">
        <v>134.88999999999999</v>
      </c>
      <c r="W130" s="75" t="s">
        <v>66</v>
      </c>
      <c r="X130" s="76">
        <v>19.312000000000001</v>
      </c>
      <c r="Y130" s="77">
        <v>27</v>
      </c>
      <c r="Z130" s="80" t="s">
        <v>14</v>
      </c>
      <c r="AA130" s="78" t="s">
        <v>314</v>
      </c>
      <c r="AB130" s="79">
        <v>15</v>
      </c>
      <c r="AC130" s="78" t="s">
        <v>338</v>
      </c>
      <c r="AD130" s="78" t="s">
        <v>62</v>
      </c>
      <c r="AE130" s="285" t="s">
        <v>73</v>
      </c>
      <c r="AF130" s="291" t="s">
        <v>0</v>
      </c>
      <c r="AG130" s="289" t="s">
        <v>69</v>
      </c>
      <c r="AH130" s="285" t="s">
        <v>69</v>
      </c>
      <c r="AI130" s="287" t="s">
        <v>321</v>
      </c>
      <c r="AJ130" s="99">
        <f>IF(Q130="voda",P130,0)*C130</f>
        <v>139.88999999999999</v>
      </c>
      <c r="AK130" s="25">
        <f>IF(Q130="plyn",P130,0)*C130</f>
        <v>0</v>
      </c>
      <c r="AL130" s="25">
        <f>IF(Q130="plyn",S130,0)*C130</f>
        <v>0</v>
      </c>
      <c r="AM130" s="26">
        <f>IF(W130="voda",V130,0)*C130</f>
        <v>134.88999999999999</v>
      </c>
      <c r="AN130" s="26">
        <f>IF(AD130="230",0,AB130)*C130</f>
        <v>15</v>
      </c>
      <c r="AO130" s="26">
        <f>IF(AD130="230",AB130,0)*C130</f>
        <v>0</v>
      </c>
      <c r="AP130" s="27"/>
      <c r="AQ130" s="60">
        <f>AN130+AO130</f>
        <v>15</v>
      </c>
      <c r="AR130" s="27"/>
      <c r="AS130" s="27">
        <v>365</v>
      </c>
      <c r="AT130" s="60">
        <f>AQ130*AR130*AS130/1000</f>
        <v>0</v>
      </c>
      <c r="AU130" s="27"/>
      <c r="AV130" s="27"/>
      <c r="AW130" s="27"/>
      <c r="AX130" s="27"/>
      <c r="AY130" s="27"/>
      <c r="AZ130" s="27"/>
      <c r="BA130" s="27"/>
      <c r="BB130" s="27"/>
      <c r="BC130" s="27"/>
      <c r="BD130" s="27"/>
      <c r="BE130" s="27"/>
      <c r="BF130" s="27"/>
      <c r="BG130" s="27"/>
      <c r="BH130" s="27"/>
      <c r="BI130" s="27"/>
    </row>
    <row r="131" spans="1:61" s="13" customFormat="1" ht="27" customHeight="1" thickBot="1" x14ac:dyDescent="0.25">
      <c r="A131" s="294"/>
      <c r="B131" s="273"/>
      <c r="C131" s="81">
        <v>1</v>
      </c>
      <c r="D131" s="275"/>
      <c r="E131" s="82" t="s">
        <v>14</v>
      </c>
      <c r="F131" s="82" t="s">
        <v>14</v>
      </c>
      <c r="G131" s="82">
        <v>18000</v>
      </c>
      <c r="H131" s="107">
        <v>500</v>
      </c>
      <c r="I131" s="107" t="s">
        <v>310</v>
      </c>
      <c r="J131" s="107" t="s">
        <v>14</v>
      </c>
      <c r="K131" s="275"/>
      <c r="L131" s="275"/>
      <c r="M131" s="298"/>
      <c r="N131" s="275"/>
      <c r="O131" s="107" t="s">
        <v>14</v>
      </c>
      <c r="P131" s="83" t="s">
        <v>14</v>
      </c>
      <c r="Q131" s="84" t="s">
        <v>14</v>
      </c>
      <c r="R131" s="85" t="s">
        <v>14</v>
      </c>
      <c r="S131" s="84" t="s">
        <v>14</v>
      </c>
      <c r="T131" s="86" t="s">
        <v>14</v>
      </c>
      <c r="U131" s="85" t="s">
        <v>14</v>
      </c>
      <c r="V131" s="83" t="s">
        <v>14</v>
      </c>
      <c r="W131" s="84" t="s">
        <v>14</v>
      </c>
      <c r="X131" s="84" t="s">
        <v>14</v>
      </c>
      <c r="Y131" s="86" t="s">
        <v>14</v>
      </c>
      <c r="Z131" s="87" t="s">
        <v>14</v>
      </c>
      <c r="AA131" s="85" t="s">
        <v>14</v>
      </c>
      <c r="AB131" s="94">
        <v>7.5</v>
      </c>
      <c r="AC131" s="85" t="s">
        <v>319</v>
      </c>
      <c r="AD131" s="89" t="s">
        <v>62</v>
      </c>
      <c r="AE131" s="286"/>
      <c r="AF131" s="292"/>
      <c r="AG131" s="290"/>
      <c r="AH131" s="286"/>
      <c r="AI131" s="288"/>
      <c r="AJ131" s="99">
        <f>IF(Q131="voda",P131,0)*C131</f>
        <v>0</v>
      </c>
      <c r="AK131" s="25">
        <f>IF(Q131="plyn",P131,0)*C131</f>
        <v>0</v>
      </c>
      <c r="AL131" s="25">
        <f>IF(Q131="plyn",S131,0)*C131</f>
        <v>0</v>
      </c>
      <c r="AM131" s="26">
        <f>IF(W131="voda",V131,0)*C130</f>
        <v>0</v>
      </c>
      <c r="AN131" s="26">
        <f>IF(AD131="230",0,AB131)*C131</f>
        <v>7.5</v>
      </c>
      <c r="AO131" s="26">
        <f>IF(AD131="230",AB131,0)*C131</f>
        <v>0</v>
      </c>
      <c r="AP131" s="27"/>
      <c r="AQ131" s="60">
        <f>AN131+AO131</f>
        <v>7.5</v>
      </c>
      <c r="AR131" s="27"/>
      <c r="AS131" s="27">
        <v>365</v>
      </c>
      <c r="AT131" s="60">
        <f>AQ131*AR131*AS131/1000</f>
        <v>0</v>
      </c>
      <c r="AU131" s="27"/>
      <c r="AV131" s="27"/>
      <c r="AW131" s="27"/>
      <c r="AX131" s="27"/>
      <c r="AY131" s="27"/>
      <c r="AZ131" s="27"/>
      <c r="BA131" s="27"/>
      <c r="BB131" s="27"/>
      <c r="BC131" s="27"/>
      <c r="BD131" s="27"/>
      <c r="BE131" s="27"/>
      <c r="BF131" s="27"/>
      <c r="BG131" s="27"/>
      <c r="BH131" s="27"/>
      <c r="BI131" s="27"/>
    </row>
    <row r="132" spans="1:61" s="13" customFormat="1" ht="12.75" customHeight="1" x14ac:dyDescent="0.2">
      <c r="A132" s="282"/>
      <c r="B132" s="278"/>
      <c r="C132" s="56" t="s">
        <v>36</v>
      </c>
      <c r="D132" s="255" t="s">
        <v>108</v>
      </c>
      <c r="E132" s="256"/>
      <c r="F132" s="256"/>
      <c r="G132" s="256"/>
      <c r="H132" s="256"/>
      <c r="I132" s="256"/>
      <c r="J132" s="256"/>
      <c r="K132" s="256"/>
      <c r="L132" s="256"/>
      <c r="M132" s="256"/>
      <c r="N132" s="256"/>
      <c r="O132" s="256"/>
      <c r="P132" s="256"/>
      <c r="Q132" s="256"/>
      <c r="R132" s="256"/>
      <c r="S132" s="256"/>
      <c r="T132" s="256"/>
      <c r="U132" s="256"/>
      <c r="V132" s="256"/>
      <c r="W132" s="256"/>
      <c r="X132" s="256"/>
      <c r="Y132" s="256"/>
      <c r="Z132" s="256"/>
      <c r="AA132" s="256"/>
      <c r="AB132" s="256"/>
      <c r="AC132" s="256"/>
      <c r="AD132" s="256"/>
      <c r="AE132" s="256"/>
      <c r="AF132" s="256"/>
      <c r="AG132" s="256"/>
      <c r="AH132" s="256"/>
      <c r="AI132" s="257"/>
      <c r="AJ132" s="100"/>
      <c r="AK132" s="11"/>
      <c r="AL132" s="11"/>
      <c r="AM132" s="11"/>
      <c r="AN132" s="11"/>
      <c r="AO132" s="11"/>
      <c r="AP132" s="12"/>
      <c r="AQ132" s="12"/>
      <c r="AR132" s="12"/>
      <c r="AS132" s="12"/>
      <c r="AT132" s="63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</row>
    <row r="133" spans="1:61" s="13" customFormat="1" ht="12.75" customHeight="1" x14ac:dyDescent="0.2">
      <c r="A133" s="283"/>
      <c r="B133" s="253"/>
      <c r="C133" s="57" t="s">
        <v>69</v>
      </c>
      <c r="D133" s="258" t="s">
        <v>355</v>
      </c>
      <c r="E133" s="259"/>
      <c r="F133" s="259"/>
      <c r="G133" s="259"/>
      <c r="H133" s="259"/>
      <c r="I133" s="259"/>
      <c r="J133" s="259"/>
      <c r="K133" s="259"/>
      <c r="L133" s="259"/>
      <c r="M133" s="259"/>
      <c r="N133" s="259"/>
      <c r="O133" s="259"/>
      <c r="P133" s="259"/>
      <c r="Q133" s="259"/>
      <c r="R133" s="259"/>
      <c r="S133" s="259"/>
      <c r="T133" s="259"/>
      <c r="U133" s="259"/>
      <c r="V133" s="259"/>
      <c r="W133" s="259"/>
      <c r="X133" s="259"/>
      <c r="Y133" s="259"/>
      <c r="Z133" s="259"/>
      <c r="AA133" s="259"/>
      <c r="AB133" s="259"/>
      <c r="AC133" s="259"/>
      <c r="AD133" s="259"/>
      <c r="AE133" s="259"/>
      <c r="AF133" s="259"/>
      <c r="AG133" s="259"/>
      <c r="AH133" s="259"/>
      <c r="AI133" s="260"/>
      <c r="AJ133" s="100"/>
      <c r="AK133" s="11"/>
      <c r="AL133" s="11"/>
      <c r="AM133" s="11"/>
      <c r="AN133" s="11"/>
      <c r="AO133" s="11"/>
      <c r="AP133" s="12"/>
      <c r="AQ133" s="12"/>
      <c r="AR133" s="12"/>
      <c r="AS133" s="12"/>
      <c r="AT133" s="63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</row>
    <row r="134" spans="1:61" s="13" customFormat="1" ht="12.75" customHeight="1" x14ac:dyDescent="0.2">
      <c r="A134" s="283"/>
      <c r="B134" s="253"/>
      <c r="C134" s="57" t="s">
        <v>63</v>
      </c>
      <c r="D134" s="258" t="s">
        <v>109</v>
      </c>
      <c r="E134" s="259"/>
      <c r="F134" s="259"/>
      <c r="G134" s="259"/>
      <c r="H134" s="259"/>
      <c r="I134" s="259"/>
      <c r="J134" s="259"/>
      <c r="K134" s="259"/>
      <c r="L134" s="259"/>
      <c r="M134" s="259"/>
      <c r="N134" s="259"/>
      <c r="O134" s="259"/>
      <c r="P134" s="259"/>
      <c r="Q134" s="259"/>
      <c r="R134" s="259"/>
      <c r="S134" s="259"/>
      <c r="T134" s="259"/>
      <c r="U134" s="259"/>
      <c r="V134" s="259"/>
      <c r="W134" s="259"/>
      <c r="X134" s="259"/>
      <c r="Y134" s="259"/>
      <c r="Z134" s="259"/>
      <c r="AA134" s="259"/>
      <c r="AB134" s="259"/>
      <c r="AC134" s="259"/>
      <c r="AD134" s="259"/>
      <c r="AE134" s="259"/>
      <c r="AF134" s="259"/>
      <c r="AG134" s="259"/>
      <c r="AH134" s="259"/>
      <c r="AI134" s="260"/>
      <c r="AJ134" s="100"/>
      <c r="AK134" s="11"/>
      <c r="AL134" s="11"/>
      <c r="AM134" s="11"/>
      <c r="AN134" s="11"/>
      <c r="AO134" s="11"/>
      <c r="AP134" s="12"/>
      <c r="AQ134" s="12"/>
      <c r="AR134" s="12"/>
      <c r="AS134" s="12"/>
      <c r="AT134" s="63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</row>
    <row r="135" spans="1:61" s="13" customFormat="1" ht="12.75" customHeight="1" x14ac:dyDescent="0.2">
      <c r="A135" s="283"/>
      <c r="B135" s="253"/>
      <c r="C135" s="56" t="s">
        <v>67</v>
      </c>
      <c r="D135" s="258" t="s">
        <v>110</v>
      </c>
      <c r="E135" s="295"/>
      <c r="F135" s="295"/>
      <c r="G135" s="295"/>
      <c r="H135" s="295"/>
      <c r="I135" s="295"/>
      <c r="J135" s="295"/>
      <c r="K135" s="295"/>
      <c r="L135" s="295"/>
      <c r="M135" s="295"/>
      <c r="N135" s="295"/>
      <c r="O135" s="295"/>
      <c r="P135" s="295"/>
      <c r="Q135" s="295"/>
      <c r="R135" s="295"/>
      <c r="S135" s="295"/>
      <c r="T135" s="295"/>
      <c r="U135" s="295"/>
      <c r="V135" s="295"/>
      <c r="W135" s="295"/>
      <c r="X135" s="295"/>
      <c r="Y135" s="295"/>
      <c r="Z135" s="295"/>
      <c r="AA135" s="295"/>
      <c r="AB135" s="295"/>
      <c r="AC135" s="295"/>
      <c r="AD135" s="295"/>
      <c r="AE135" s="295"/>
      <c r="AF135" s="295"/>
      <c r="AG135" s="295"/>
      <c r="AH135" s="295"/>
      <c r="AI135" s="296"/>
      <c r="AJ135" s="100"/>
      <c r="AK135" s="11"/>
      <c r="AL135" s="11"/>
      <c r="AM135" s="11"/>
      <c r="AN135" s="11"/>
      <c r="AO135" s="11"/>
      <c r="AP135" s="12"/>
      <c r="AQ135" s="12"/>
      <c r="AR135" s="12"/>
      <c r="AS135" s="12"/>
      <c r="AT135" s="63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</row>
    <row r="136" spans="1:61" s="13" customFormat="1" ht="12.75" customHeight="1" x14ac:dyDescent="0.2">
      <c r="A136" s="283"/>
      <c r="B136" s="253"/>
      <c r="C136" s="56" t="s">
        <v>113</v>
      </c>
      <c r="D136" s="258" t="s">
        <v>114</v>
      </c>
      <c r="E136" s="295"/>
      <c r="F136" s="295"/>
      <c r="G136" s="295"/>
      <c r="H136" s="295"/>
      <c r="I136" s="295"/>
      <c r="J136" s="295"/>
      <c r="K136" s="295"/>
      <c r="L136" s="295"/>
      <c r="M136" s="295"/>
      <c r="N136" s="295"/>
      <c r="O136" s="295"/>
      <c r="P136" s="295"/>
      <c r="Q136" s="295"/>
      <c r="R136" s="295"/>
      <c r="S136" s="295"/>
      <c r="T136" s="295"/>
      <c r="U136" s="295"/>
      <c r="V136" s="295"/>
      <c r="W136" s="295"/>
      <c r="X136" s="295"/>
      <c r="Y136" s="295"/>
      <c r="Z136" s="295"/>
      <c r="AA136" s="295"/>
      <c r="AB136" s="295"/>
      <c r="AC136" s="295"/>
      <c r="AD136" s="295"/>
      <c r="AE136" s="295"/>
      <c r="AF136" s="295"/>
      <c r="AG136" s="295"/>
      <c r="AH136" s="295"/>
      <c r="AI136" s="296"/>
      <c r="AJ136" s="100"/>
      <c r="AK136" s="11"/>
      <c r="AL136" s="11"/>
      <c r="AM136" s="11"/>
      <c r="AN136" s="11"/>
      <c r="AO136" s="11"/>
      <c r="AP136" s="12"/>
      <c r="AQ136" s="12"/>
      <c r="AR136" s="12"/>
      <c r="AS136" s="12"/>
      <c r="AT136" s="63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</row>
    <row r="137" spans="1:61" s="13" customFormat="1" ht="11.25" customHeight="1" x14ac:dyDescent="0.2">
      <c r="A137" s="283"/>
      <c r="B137" s="253"/>
      <c r="C137" s="56" t="s">
        <v>47</v>
      </c>
      <c r="D137" s="258" t="s">
        <v>323</v>
      </c>
      <c r="E137" s="259"/>
      <c r="F137" s="259"/>
      <c r="G137" s="259"/>
      <c r="H137" s="259"/>
      <c r="I137" s="259"/>
      <c r="J137" s="259"/>
      <c r="K137" s="259"/>
      <c r="L137" s="259"/>
      <c r="M137" s="259"/>
      <c r="N137" s="259"/>
      <c r="O137" s="259"/>
      <c r="P137" s="259"/>
      <c r="Q137" s="259"/>
      <c r="R137" s="259"/>
      <c r="S137" s="259"/>
      <c r="T137" s="259"/>
      <c r="U137" s="259"/>
      <c r="V137" s="259"/>
      <c r="W137" s="259"/>
      <c r="X137" s="259"/>
      <c r="Y137" s="259"/>
      <c r="Z137" s="259"/>
      <c r="AA137" s="259"/>
      <c r="AB137" s="259"/>
      <c r="AC137" s="259"/>
      <c r="AD137" s="259"/>
      <c r="AE137" s="259"/>
      <c r="AF137" s="259"/>
      <c r="AG137" s="259"/>
      <c r="AH137" s="259"/>
      <c r="AI137" s="260"/>
      <c r="AJ137" s="99"/>
      <c r="AK137" s="25"/>
      <c r="AL137" s="25"/>
      <c r="AM137" s="25"/>
      <c r="AN137" s="26"/>
      <c r="AO137" s="26"/>
      <c r="AP137" s="27"/>
      <c r="AQ137" s="27"/>
      <c r="AR137" s="27"/>
      <c r="AS137" s="27"/>
      <c r="AT137" s="60"/>
      <c r="AU137" s="27"/>
      <c r="AV137" s="27"/>
      <c r="AW137" s="27"/>
      <c r="AX137" s="27"/>
      <c r="AY137" s="27"/>
      <c r="AZ137" s="27"/>
      <c r="BA137" s="27"/>
      <c r="BB137" s="27"/>
      <c r="BC137" s="27"/>
      <c r="BD137" s="27"/>
      <c r="BE137" s="27"/>
      <c r="BF137" s="27"/>
      <c r="BG137" s="27"/>
      <c r="BH137" s="27"/>
      <c r="BI137" s="27"/>
    </row>
    <row r="138" spans="1:61" s="13" customFormat="1" ht="11.25" customHeight="1" x14ac:dyDescent="0.2">
      <c r="A138" s="283"/>
      <c r="B138" s="253"/>
      <c r="C138" s="56" t="s">
        <v>47</v>
      </c>
      <c r="D138" s="258" t="s">
        <v>322</v>
      </c>
      <c r="E138" s="259"/>
      <c r="F138" s="259"/>
      <c r="G138" s="259"/>
      <c r="H138" s="259"/>
      <c r="I138" s="259"/>
      <c r="J138" s="259"/>
      <c r="K138" s="259"/>
      <c r="L138" s="259"/>
      <c r="M138" s="259"/>
      <c r="N138" s="259"/>
      <c r="O138" s="259"/>
      <c r="P138" s="259"/>
      <c r="Q138" s="259"/>
      <c r="R138" s="259"/>
      <c r="S138" s="259"/>
      <c r="T138" s="259"/>
      <c r="U138" s="259"/>
      <c r="V138" s="259"/>
      <c r="W138" s="259"/>
      <c r="X138" s="259"/>
      <c r="Y138" s="259"/>
      <c r="Z138" s="259"/>
      <c r="AA138" s="259"/>
      <c r="AB138" s="259"/>
      <c r="AC138" s="259"/>
      <c r="AD138" s="259"/>
      <c r="AE138" s="259"/>
      <c r="AF138" s="259"/>
      <c r="AG138" s="259"/>
      <c r="AH138" s="259"/>
      <c r="AI138" s="260"/>
      <c r="AJ138" s="99"/>
      <c r="AK138" s="25"/>
      <c r="AL138" s="25"/>
      <c r="AM138" s="25"/>
      <c r="AN138" s="26"/>
      <c r="AO138" s="26"/>
      <c r="AP138" s="27"/>
      <c r="AQ138" s="27"/>
      <c r="AR138" s="27"/>
      <c r="AS138" s="27"/>
      <c r="AT138" s="60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  <c r="BE138" s="27"/>
      <c r="BF138" s="27"/>
      <c r="BG138" s="27"/>
      <c r="BH138" s="27"/>
      <c r="BI138" s="27"/>
    </row>
    <row r="139" spans="1:61" s="13" customFormat="1" ht="11.25" customHeight="1" x14ac:dyDescent="0.2">
      <c r="A139" s="283"/>
      <c r="B139" s="253"/>
      <c r="C139" s="56" t="s">
        <v>47</v>
      </c>
      <c r="D139" s="258" t="s">
        <v>347</v>
      </c>
      <c r="E139" s="259"/>
      <c r="F139" s="259"/>
      <c r="G139" s="259"/>
      <c r="H139" s="259"/>
      <c r="I139" s="259"/>
      <c r="J139" s="259"/>
      <c r="K139" s="259"/>
      <c r="L139" s="259"/>
      <c r="M139" s="259"/>
      <c r="N139" s="259"/>
      <c r="O139" s="259"/>
      <c r="P139" s="259"/>
      <c r="Q139" s="259"/>
      <c r="R139" s="259"/>
      <c r="S139" s="259"/>
      <c r="T139" s="259"/>
      <c r="U139" s="259"/>
      <c r="V139" s="259"/>
      <c r="W139" s="259"/>
      <c r="X139" s="259"/>
      <c r="Y139" s="259"/>
      <c r="Z139" s="259"/>
      <c r="AA139" s="259"/>
      <c r="AB139" s="259"/>
      <c r="AC139" s="259"/>
      <c r="AD139" s="259"/>
      <c r="AE139" s="259"/>
      <c r="AF139" s="259"/>
      <c r="AG139" s="259"/>
      <c r="AH139" s="259"/>
      <c r="AI139" s="260"/>
      <c r="AJ139" s="99"/>
      <c r="AK139" s="25"/>
      <c r="AL139" s="25"/>
      <c r="AM139" s="25"/>
      <c r="AN139" s="26"/>
      <c r="AO139" s="26"/>
      <c r="AP139" s="27"/>
      <c r="AQ139" s="27"/>
      <c r="AR139" s="27"/>
      <c r="AS139" s="27"/>
      <c r="AT139" s="60"/>
      <c r="AU139" s="27"/>
      <c r="AV139" s="27"/>
      <c r="AW139" s="27"/>
      <c r="AX139" s="27"/>
      <c r="AY139" s="27"/>
      <c r="AZ139" s="27"/>
      <c r="BA139" s="27"/>
      <c r="BB139" s="27"/>
      <c r="BC139" s="27"/>
      <c r="BD139" s="27"/>
      <c r="BE139" s="27"/>
      <c r="BF139" s="27"/>
      <c r="BG139" s="27"/>
      <c r="BH139" s="27"/>
      <c r="BI139" s="27"/>
    </row>
    <row r="140" spans="1:61" s="13" customFormat="1" ht="13.5" customHeight="1" x14ac:dyDescent="0.2">
      <c r="A140" s="283"/>
      <c r="B140" s="253"/>
      <c r="C140" s="56" t="s">
        <v>38</v>
      </c>
      <c r="D140" s="258" t="s">
        <v>112</v>
      </c>
      <c r="E140" s="259"/>
      <c r="F140" s="259"/>
      <c r="G140" s="259"/>
      <c r="H140" s="259"/>
      <c r="I140" s="259"/>
      <c r="J140" s="259"/>
      <c r="K140" s="259"/>
      <c r="L140" s="259"/>
      <c r="M140" s="259"/>
      <c r="N140" s="259"/>
      <c r="O140" s="259"/>
      <c r="P140" s="259"/>
      <c r="Q140" s="259"/>
      <c r="R140" s="259"/>
      <c r="S140" s="259"/>
      <c r="T140" s="259"/>
      <c r="U140" s="259"/>
      <c r="V140" s="259"/>
      <c r="W140" s="259"/>
      <c r="X140" s="259"/>
      <c r="Y140" s="259"/>
      <c r="Z140" s="259"/>
      <c r="AA140" s="259"/>
      <c r="AB140" s="259"/>
      <c r="AC140" s="259"/>
      <c r="AD140" s="259"/>
      <c r="AE140" s="259"/>
      <c r="AF140" s="259"/>
      <c r="AG140" s="259"/>
      <c r="AH140" s="259"/>
      <c r="AI140" s="260"/>
      <c r="AJ140" s="100"/>
      <c r="AK140" s="11"/>
      <c r="AL140" s="11"/>
      <c r="AM140" s="11"/>
      <c r="AN140" s="11"/>
      <c r="AO140" s="11"/>
      <c r="AP140" s="12"/>
      <c r="AQ140" s="12"/>
      <c r="AR140" s="12"/>
      <c r="AS140" s="12"/>
      <c r="AT140" s="63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</row>
    <row r="141" spans="1:61" s="13" customFormat="1" ht="13.5" customHeight="1" thickBot="1" x14ac:dyDescent="0.25">
      <c r="A141" s="283"/>
      <c r="B141" s="253"/>
      <c r="C141" s="58" t="s">
        <v>38</v>
      </c>
      <c r="D141" s="299" t="s">
        <v>341</v>
      </c>
      <c r="E141" s="300"/>
      <c r="F141" s="300"/>
      <c r="G141" s="300"/>
      <c r="H141" s="300"/>
      <c r="I141" s="300"/>
      <c r="J141" s="300"/>
      <c r="K141" s="300"/>
      <c r="L141" s="300"/>
      <c r="M141" s="300"/>
      <c r="N141" s="300"/>
      <c r="O141" s="300"/>
      <c r="P141" s="300"/>
      <c r="Q141" s="300"/>
      <c r="R141" s="300"/>
      <c r="S141" s="300"/>
      <c r="T141" s="300"/>
      <c r="U141" s="300"/>
      <c r="V141" s="300"/>
      <c r="W141" s="300"/>
      <c r="X141" s="300"/>
      <c r="Y141" s="300"/>
      <c r="Z141" s="300"/>
      <c r="AA141" s="300"/>
      <c r="AB141" s="300"/>
      <c r="AC141" s="300"/>
      <c r="AD141" s="300"/>
      <c r="AE141" s="300"/>
      <c r="AF141" s="300"/>
      <c r="AG141" s="300"/>
      <c r="AH141" s="300"/>
      <c r="AI141" s="301"/>
      <c r="AJ141" s="100"/>
      <c r="AK141" s="11"/>
      <c r="AL141" s="11"/>
      <c r="AM141" s="11"/>
      <c r="AN141" s="11"/>
      <c r="AO141" s="11"/>
      <c r="AP141" s="12"/>
      <c r="AQ141" s="12"/>
      <c r="AR141" s="12"/>
      <c r="AS141" s="12"/>
      <c r="AT141" s="63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</row>
    <row r="142" spans="1:61" s="13" customFormat="1" ht="5.25" customHeight="1" thickBot="1" x14ac:dyDescent="0.25">
      <c r="A142" s="32"/>
      <c r="B142" s="33"/>
      <c r="C142" s="34"/>
      <c r="D142" s="35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65"/>
      <c r="AH142" s="36"/>
      <c r="AI142" s="37"/>
      <c r="AJ142" s="98"/>
      <c r="AK142" s="30"/>
      <c r="AL142" s="30"/>
      <c r="AM142" s="30"/>
      <c r="AN142" s="30"/>
      <c r="AO142" s="30"/>
      <c r="AP142" s="27"/>
      <c r="AQ142" s="27"/>
      <c r="AR142" s="27"/>
      <c r="AS142" s="27"/>
      <c r="AT142" s="60"/>
      <c r="AU142" s="27"/>
      <c r="AV142" s="27"/>
      <c r="AW142" s="27"/>
      <c r="AX142" s="27"/>
      <c r="AY142" s="27"/>
      <c r="AZ142" s="27"/>
      <c r="BA142" s="27"/>
      <c r="BB142" s="27"/>
      <c r="BC142" s="27"/>
      <c r="BD142" s="27"/>
      <c r="BE142" s="27"/>
      <c r="BF142" s="27"/>
      <c r="BG142" s="27"/>
      <c r="BH142" s="27"/>
      <c r="BI142" s="27"/>
    </row>
    <row r="143" spans="1:61" s="13" customFormat="1" ht="27" customHeight="1" x14ac:dyDescent="0.2">
      <c r="A143" s="270" t="s">
        <v>102</v>
      </c>
      <c r="B143" s="272" t="s">
        <v>99</v>
      </c>
      <c r="C143" s="72">
        <v>1</v>
      </c>
      <c r="D143" s="274" t="s">
        <v>14</v>
      </c>
      <c r="E143" s="73" t="s">
        <v>14</v>
      </c>
      <c r="F143" s="73" t="s">
        <v>14</v>
      </c>
      <c r="G143" s="73" t="s">
        <v>14</v>
      </c>
      <c r="H143" s="106" t="s">
        <v>14</v>
      </c>
      <c r="I143" s="106" t="s">
        <v>14</v>
      </c>
      <c r="J143" s="106" t="s">
        <v>14</v>
      </c>
      <c r="K143" s="274">
        <v>20</v>
      </c>
      <c r="L143" s="274" t="s">
        <v>14</v>
      </c>
      <c r="M143" s="274" t="s">
        <v>85</v>
      </c>
      <c r="N143" s="274" t="s">
        <v>14</v>
      </c>
      <c r="O143" s="106">
        <v>80</v>
      </c>
      <c r="P143" s="74" t="s">
        <v>14</v>
      </c>
      <c r="Q143" s="75" t="s">
        <v>14</v>
      </c>
      <c r="R143" s="78" t="s">
        <v>14</v>
      </c>
      <c r="S143" s="76" t="s">
        <v>14</v>
      </c>
      <c r="T143" s="77" t="s">
        <v>14</v>
      </c>
      <c r="U143" s="78" t="s">
        <v>14</v>
      </c>
      <c r="V143" s="79" t="s">
        <v>14</v>
      </c>
      <c r="W143" s="75" t="s">
        <v>14</v>
      </c>
      <c r="X143" s="76" t="s">
        <v>14</v>
      </c>
      <c r="Y143" s="77" t="s">
        <v>14</v>
      </c>
      <c r="Z143" s="80" t="s">
        <v>14</v>
      </c>
      <c r="AA143" s="78" t="s">
        <v>14</v>
      </c>
      <c r="AB143" s="79" t="s">
        <v>307</v>
      </c>
      <c r="AC143" s="78" t="s">
        <v>308</v>
      </c>
      <c r="AD143" s="78" t="s">
        <v>309</v>
      </c>
      <c r="AE143" s="289" t="s">
        <v>128</v>
      </c>
      <c r="AF143" s="291" t="s">
        <v>0</v>
      </c>
      <c r="AG143" s="289" t="s">
        <v>69</v>
      </c>
      <c r="AH143" s="285" t="s">
        <v>36</v>
      </c>
      <c r="AI143" s="287" t="s">
        <v>356</v>
      </c>
      <c r="AJ143" s="99">
        <f>IF(Q143="voda",P143,0)*C143</f>
        <v>0</v>
      </c>
      <c r="AK143" s="25">
        <f>IF(Q143="plyn",P143,0)*C143</f>
        <v>0</v>
      </c>
      <c r="AL143" s="25">
        <f>IF(Q143="plyn",S143,0)*C143</f>
        <v>0</v>
      </c>
      <c r="AM143" s="26">
        <f>IF(W143="voda",V143,0)*C143</f>
        <v>0</v>
      </c>
      <c r="AN143" s="26" t="e">
        <f>IF(AD143="230",0,AB143)*C143</f>
        <v>#VALUE!</v>
      </c>
      <c r="AO143" s="26">
        <f>IF(AD143="230",AB143,0)*C143</f>
        <v>0</v>
      </c>
      <c r="AP143" s="27"/>
      <c r="AQ143" s="60" t="e">
        <f>AN143+AO143</f>
        <v>#VALUE!</v>
      </c>
      <c r="AR143" s="27"/>
      <c r="AS143" s="27">
        <v>365</v>
      </c>
      <c r="AT143" s="60" t="e">
        <f>AQ143*AR143*AS143/1000</f>
        <v>#VALUE!</v>
      </c>
      <c r="AU143" s="27"/>
      <c r="AV143" s="27"/>
      <c r="AW143" s="27"/>
      <c r="AX143" s="27"/>
      <c r="AY143" s="27"/>
      <c r="AZ143" s="27"/>
      <c r="BA143" s="27"/>
      <c r="BB143" s="27"/>
      <c r="BC143" s="27"/>
      <c r="BD143" s="27"/>
      <c r="BE143" s="27"/>
      <c r="BF143" s="27"/>
      <c r="BG143" s="27"/>
      <c r="BH143" s="27"/>
      <c r="BI143" s="27"/>
    </row>
    <row r="144" spans="1:61" s="13" customFormat="1" ht="27" customHeight="1" thickBot="1" x14ac:dyDescent="0.25">
      <c r="A144" s="271"/>
      <c r="B144" s="273"/>
      <c r="C144" s="81">
        <v>1</v>
      </c>
      <c r="D144" s="275"/>
      <c r="E144" s="82" t="s">
        <v>14</v>
      </c>
      <c r="F144" s="82" t="s">
        <v>14</v>
      </c>
      <c r="G144" s="82" t="s">
        <v>14</v>
      </c>
      <c r="H144" s="107" t="s">
        <v>14</v>
      </c>
      <c r="I144" s="107" t="s">
        <v>14</v>
      </c>
      <c r="J144" s="107" t="s">
        <v>14</v>
      </c>
      <c r="K144" s="275"/>
      <c r="L144" s="275"/>
      <c r="M144" s="275"/>
      <c r="N144" s="275"/>
      <c r="O144" s="107" t="s">
        <v>14</v>
      </c>
      <c r="P144" s="83" t="s">
        <v>14</v>
      </c>
      <c r="Q144" s="84" t="s">
        <v>14</v>
      </c>
      <c r="R144" s="85" t="s">
        <v>14</v>
      </c>
      <c r="S144" s="84" t="s">
        <v>14</v>
      </c>
      <c r="T144" s="86" t="s">
        <v>14</v>
      </c>
      <c r="U144" s="85" t="s">
        <v>14</v>
      </c>
      <c r="V144" s="83" t="s">
        <v>14</v>
      </c>
      <c r="W144" s="84" t="s">
        <v>14</v>
      </c>
      <c r="X144" s="84" t="s">
        <v>14</v>
      </c>
      <c r="Y144" s="86" t="s">
        <v>14</v>
      </c>
      <c r="Z144" s="87" t="s">
        <v>14</v>
      </c>
      <c r="AA144" s="85" t="s">
        <v>14</v>
      </c>
      <c r="AB144" s="88">
        <v>1</v>
      </c>
      <c r="AC144" s="85" t="s">
        <v>14</v>
      </c>
      <c r="AD144" s="89" t="s">
        <v>74</v>
      </c>
      <c r="AE144" s="290"/>
      <c r="AF144" s="292"/>
      <c r="AG144" s="290"/>
      <c r="AH144" s="286"/>
      <c r="AI144" s="288"/>
      <c r="AJ144" s="99">
        <f>IF(Q144="voda",P144,0)*C144</f>
        <v>0</v>
      </c>
      <c r="AK144" s="25">
        <f>IF(Q144="plyn",P144,0)*C144</f>
        <v>0</v>
      </c>
      <c r="AL144" s="25">
        <f>IF(Q144="plyn",S144,0)*C144</f>
        <v>0</v>
      </c>
      <c r="AM144" s="26">
        <f>IF(W144="voda",V144,0)*C143</f>
        <v>0</v>
      </c>
      <c r="AN144" s="26">
        <f>IF(AD144="1f/ 230V",0,AB144)*C144</f>
        <v>0</v>
      </c>
      <c r="AO144" s="26">
        <f>IF(AD144="400",0,AB144)*C144</f>
        <v>1</v>
      </c>
      <c r="AP144" s="27"/>
      <c r="AQ144" s="60">
        <f>AN144+AO144</f>
        <v>1</v>
      </c>
      <c r="AR144" s="27"/>
      <c r="AS144" s="27">
        <v>365</v>
      </c>
      <c r="AT144" s="60">
        <f>AQ144*AR144*AS144/1000</f>
        <v>0</v>
      </c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  <c r="BE144" s="27"/>
      <c r="BF144" s="27"/>
      <c r="BG144" s="27"/>
      <c r="BH144" s="27"/>
      <c r="BI144" s="27"/>
    </row>
    <row r="145" spans="1:61" s="13" customFormat="1" ht="12.75" customHeight="1" x14ac:dyDescent="0.2">
      <c r="A145" s="276"/>
      <c r="B145" s="278"/>
      <c r="C145" s="56" t="s">
        <v>36</v>
      </c>
      <c r="D145" s="255" t="s">
        <v>116</v>
      </c>
      <c r="E145" s="256"/>
      <c r="F145" s="256"/>
      <c r="G145" s="256"/>
      <c r="H145" s="256"/>
      <c r="I145" s="256"/>
      <c r="J145" s="256"/>
      <c r="K145" s="256"/>
      <c r="L145" s="256"/>
      <c r="M145" s="256"/>
      <c r="N145" s="256"/>
      <c r="O145" s="256"/>
      <c r="P145" s="256"/>
      <c r="Q145" s="256"/>
      <c r="R145" s="256"/>
      <c r="S145" s="256"/>
      <c r="T145" s="256"/>
      <c r="U145" s="256"/>
      <c r="V145" s="256"/>
      <c r="W145" s="256"/>
      <c r="X145" s="256"/>
      <c r="Y145" s="256"/>
      <c r="Z145" s="256"/>
      <c r="AA145" s="256"/>
      <c r="AB145" s="256"/>
      <c r="AC145" s="256"/>
      <c r="AD145" s="256"/>
      <c r="AE145" s="256"/>
      <c r="AF145" s="256"/>
      <c r="AG145" s="256"/>
      <c r="AH145" s="256"/>
      <c r="AI145" s="257"/>
      <c r="AJ145" s="100"/>
      <c r="AK145" s="11"/>
      <c r="AL145" s="11"/>
      <c r="AM145" s="11"/>
      <c r="AN145" s="11"/>
      <c r="AO145" s="11"/>
      <c r="AP145" s="12"/>
      <c r="AQ145" s="12"/>
      <c r="AR145" s="12"/>
      <c r="AS145" s="12"/>
      <c r="AT145" s="63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</row>
    <row r="146" spans="1:61" s="13" customFormat="1" ht="12.75" customHeight="1" x14ac:dyDescent="0.2">
      <c r="A146" s="277"/>
      <c r="B146" s="253"/>
      <c r="C146" s="57" t="s">
        <v>69</v>
      </c>
      <c r="D146" s="258" t="s">
        <v>115</v>
      </c>
      <c r="E146" s="259"/>
      <c r="F146" s="259"/>
      <c r="G146" s="259"/>
      <c r="H146" s="259"/>
      <c r="I146" s="259"/>
      <c r="J146" s="259"/>
      <c r="K146" s="259"/>
      <c r="L146" s="259"/>
      <c r="M146" s="259"/>
      <c r="N146" s="259"/>
      <c r="O146" s="259"/>
      <c r="P146" s="259"/>
      <c r="Q146" s="259"/>
      <c r="R146" s="259"/>
      <c r="S146" s="259"/>
      <c r="T146" s="259"/>
      <c r="U146" s="259"/>
      <c r="V146" s="259"/>
      <c r="W146" s="259"/>
      <c r="X146" s="259"/>
      <c r="Y146" s="259"/>
      <c r="Z146" s="259"/>
      <c r="AA146" s="259"/>
      <c r="AB146" s="259"/>
      <c r="AC146" s="259"/>
      <c r="AD146" s="259"/>
      <c r="AE146" s="259"/>
      <c r="AF146" s="259"/>
      <c r="AG146" s="259"/>
      <c r="AH146" s="259"/>
      <c r="AI146" s="260"/>
      <c r="AJ146" s="100"/>
      <c r="AK146" s="11"/>
      <c r="AL146" s="11"/>
      <c r="AM146" s="11"/>
      <c r="AN146" s="11"/>
      <c r="AO146" s="11"/>
      <c r="AP146" s="12"/>
      <c r="AQ146" s="12"/>
      <c r="AR146" s="12"/>
      <c r="AS146" s="12"/>
      <c r="AT146" s="63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</row>
    <row r="147" spans="1:61" s="13" customFormat="1" ht="12.75" customHeight="1" x14ac:dyDescent="0.2">
      <c r="A147" s="277"/>
      <c r="B147" s="253"/>
      <c r="C147" s="57" t="s">
        <v>63</v>
      </c>
      <c r="D147" s="258" t="s">
        <v>109</v>
      </c>
      <c r="E147" s="259"/>
      <c r="F147" s="259"/>
      <c r="G147" s="259"/>
      <c r="H147" s="259"/>
      <c r="I147" s="259"/>
      <c r="J147" s="259"/>
      <c r="K147" s="259"/>
      <c r="L147" s="259"/>
      <c r="M147" s="259"/>
      <c r="N147" s="259"/>
      <c r="O147" s="259"/>
      <c r="P147" s="259"/>
      <c r="Q147" s="259"/>
      <c r="R147" s="259"/>
      <c r="S147" s="259"/>
      <c r="T147" s="259"/>
      <c r="U147" s="259"/>
      <c r="V147" s="259"/>
      <c r="W147" s="259"/>
      <c r="X147" s="259"/>
      <c r="Y147" s="259"/>
      <c r="Z147" s="259"/>
      <c r="AA147" s="259"/>
      <c r="AB147" s="259"/>
      <c r="AC147" s="259"/>
      <c r="AD147" s="259"/>
      <c r="AE147" s="259"/>
      <c r="AF147" s="259"/>
      <c r="AG147" s="259"/>
      <c r="AH147" s="259"/>
      <c r="AI147" s="260"/>
      <c r="AJ147" s="100"/>
      <c r="AK147" s="11"/>
      <c r="AL147" s="11"/>
      <c r="AM147" s="11"/>
      <c r="AN147" s="11"/>
      <c r="AO147" s="11"/>
      <c r="AP147" s="12"/>
      <c r="AQ147" s="12"/>
      <c r="AR147" s="12"/>
      <c r="AS147" s="12"/>
      <c r="AT147" s="63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</row>
    <row r="148" spans="1:61" s="13" customFormat="1" ht="11.25" customHeight="1" x14ac:dyDescent="0.2">
      <c r="A148" s="277"/>
      <c r="B148" s="253"/>
      <c r="C148" s="56" t="s">
        <v>47</v>
      </c>
      <c r="D148" s="258" t="s">
        <v>117</v>
      </c>
      <c r="E148" s="259"/>
      <c r="F148" s="259"/>
      <c r="G148" s="259"/>
      <c r="H148" s="259"/>
      <c r="I148" s="259"/>
      <c r="J148" s="259"/>
      <c r="K148" s="259"/>
      <c r="L148" s="259"/>
      <c r="M148" s="259"/>
      <c r="N148" s="259"/>
      <c r="O148" s="259"/>
      <c r="P148" s="259"/>
      <c r="Q148" s="259"/>
      <c r="R148" s="259"/>
      <c r="S148" s="259"/>
      <c r="T148" s="259"/>
      <c r="U148" s="259"/>
      <c r="V148" s="259"/>
      <c r="W148" s="259"/>
      <c r="X148" s="259"/>
      <c r="Y148" s="259"/>
      <c r="Z148" s="259"/>
      <c r="AA148" s="259"/>
      <c r="AB148" s="259"/>
      <c r="AC148" s="259"/>
      <c r="AD148" s="259"/>
      <c r="AE148" s="259"/>
      <c r="AF148" s="259"/>
      <c r="AG148" s="259"/>
      <c r="AH148" s="259"/>
      <c r="AI148" s="260"/>
      <c r="AJ148" s="99"/>
      <c r="AK148" s="25"/>
      <c r="AL148" s="25"/>
      <c r="AM148" s="25"/>
      <c r="AN148" s="26"/>
      <c r="AO148" s="26"/>
      <c r="AP148" s="27"/>
      <c r="AQ148" s="27"/>
      <c r="AR148" s="27"/>
      <c r="AS148" s="27"/>
      <c r="AT148" s="60"/>
      <c r="AU148" s="27"/>
      <c r="AV148" s="27"/>
      <c r="AW148" s="27"/>
      <c r="AX148" s="27"/>
      <c r="AY148" s="27"/>
      <c r="AZ148" s="27"/>
      <c r="BA148" s="27"/>
      <c r="BB148" s="27"/>
      <c r="BC148" s="27"/>
      <c r="BD148" s="27"/>
      <c r="BE148" s="27"/>
      <c r="BF148" s="27"/>
      <c r="BG148" s="27"/>
      <c r="BH148" s="27"/>
      <c r="BI148" s="27"/>
    </row>
    <row r="149" spans="1:61" s="13" customFormat="1" ht="13.5" customHeight="1" thickBot="1" x14ac:dyDescent="0.25">
      <c r="A149" s="277"/>
      <c r="B149" s="253"/>
      <c r="C149" s="58" t="s">
        <v>38</v>
      </c>
      <c r="D149" s="261" t="s">
        <v>118</v>
      </c>
      <c r="E149" s="262"/>
      <c r="F149" s="262"/>
      <c r="G149" s="262"/>
      <c r="H149" s="262"/>
      <c r="I149" s="262"/>
      <c r="J149" s="262"/>
      <c r="K149" s="262"/>
      <c r="L149" s="262"/>
      <c r="M149" s="262"/>
      <c r="N149" s="262"/>
      <c r="O149" s="262"/>
      <c r="P149" s="262"/>
      <c r="Q149" s="262"/>
      <c r="R149" s="262"/>
      <c r="S149" s="262"/>
      <c r="T149" s="262"/>
      <c r="U149" s="262"/>
      <c r="V149" s="262"/>
      <c r="W149" s="262"/>
      <c r="X149" s="262"/>
      <c r="Y149" s="262"/>
      <c r="Z149" s="262"/>
      <c r="AA149" s="262"/>
      <c r="AB149" s="262"/>
      <c r="AC149" s="262"/>
      <c r="AD149" s="262"/>
      <c r="AE149" s="262"/>
      <c r="AF149" s="262"/>
      <c r="AG149" s="262"/>
      <c r="AH149" s="262"/>
      <c r="AI149" s="263"/>
      <c r="AJ149" s="100"/>
      <c r="AK149" s="11"/>
      <c r="AL149" s="11"/>
      <c r="AM149" s="11"/>
      <c r="AN149" s="11"/>
      <c r="AO149" s="11"/>
      <c r="AP149" s="12"/>
      <c r="AQ149" s="12"/>
      <c r="AR149" s="12"/>
      <c r="AS149" s="12"/>
      <c r="AT149" s="63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</row>
    <row r="150" spans="1:61" s="13" customFormat="1" ht="5.25" customHeight="1" thickBot="1" x14ac:dyDescent="0.25">
      <c r="A150" s="71"/>
      <c r="B150" s="33"/>
      <c r="C150" s="34"/>
      <c r="D150" s="35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65"/>
      <c r="AE150" s="36"/>
      <c r="AF150" s="36"/>
      <c r="AG150" s="36"/>
      <c r="AH150" s="36"/>
      <c r="AI150" s="37"/>
      <c r="AJ150" s="98"/>
      <c r="AK150" s="30"/>
      <c r="AL150" s="30"/>
      <c r="AM150" s="30"/>
      <c r="AN150" s="30"/>
      <c r="AO150" s="30"/>
      <c r="AP150" s="27"/>
      <c r="AQ150" s="27"/>
      <c r="AR150" s="27"/>
      <c r="AS150" s="27"/>
      <c r="AT150" s="60"/>
      <c r="AU150" s="27"/>
      <c r="AV150" s="27"/>
      <c r="AW150" s="27"/>
      <c r="AX150" s="27"/>
      <c r="AY150" s="27"/>
      <c r="AZ150" s="27"/>
      <c r="BA150" s="27"/>
      <c r="BB150" s="27"/>
      <c r="BC150" s="27"/>
      <c r="BD150" s="27"/>
      <c r="BE150" s="27"/>
      <c r="BF150" s="27"/>
      <c r="BG150" s="27"/>
      <c r="BH150" s="27"/>
      <c r="BI150" s="27"/>
    </row>
    <row r="151" spans="1:61" s="13" customFormat="1" ht="27" customHeight="1" x14ac:dyDescent="0.2">
      <c r="A151" s="293" t="s">
        <v>106</v>
      </c>
      <c r="B151" s="272" t="s">
        <v>104</v>
      </c>
      <c r="C151" s="72">
        <v>1</v>
      </c>
      <c r="D151" s="274">
        <v>1220</v>
      </c>
      <c r="E151" s="73">
        <v>3200</v>
      </c>
      <c r="F151" s="73" t="s">
        <v>14</v>
      </c>
      <c r="G151" s="73" t="s">
        <v>14</v>
      </c>
      <c r="H151" s="106">
        <v>500</v>
      </c>
      <c r="I151" s="106" t="s">
        <v>72</v>
      </c>
      <c r="J151" s="106" t="s">
        <v>92</v>
      </c>
      <c r="K151" s="274">
        <v>28</v>
      </c>
      <c r="L151" s="274">
        <v>18</v>
      </c>
      <c r="M151" s="297" t="s">
        <v>82</v>
      </c>
      <c r="N151" s="274" t="s">
        <v>68</v>
      </c>
      <c r="O151" s="106">
        <v>16</v>
      </c>
      <c r="P151" s="74">
        <v>24.72</v>
      </c>
      <c r="Q151" s="75" t="s">
        <v>66</v>
      </c>
      <c r="R151" s="78" t="s">
        <v>14</v>
      </c>
      <c r="S151" s="76">
        <v>2.13</v>
      </c>
      <c r="T151" s="77">
        <v>24</v>
      </c>
      <c r="U151" s="78" t="s">
        <v>14</v>
      </c>
      <c r="V151" s="79">
        <v>25.14</v>
      </c>
      <c r="W151" s="75" t="s">
        <v>66</v>
      </c>
      <c r="X151" s="76">
        <v>3.6</v>
      </c>
      <c r="Y151" s="77">
        <v>49</v>
      </c>
      <c r="Z151" s="80" t="s">
        <v>14</v>
      </c>
      <c r="AA151" s="78" t="s">
        <v>14</v>
      </c>
      <c r="AB151" s="79">
        <v>3</v>
      </c>
      <c r="AC151" s="78" t="s">
        <v>414</v>
      </c>
      <c r="AD151" s="78" t="s">
        <v>62</v>
      </c>
      <c r="AE151" s="285" t="s">
        <v>73</v>
      </c>
      <c r="AF151" s="291" t="s">
        <v>0</v>
      </c>
      <c r="AG151" s="289" t="s">
        <v>69</v>
      </c>
      <c r="AH151" s="285" t="s">
        <v>69</v>
      </c>
      <c r="AI151" s="287" t="s">
        <v>0</v>
      </c>
      <c r="AJ151" s="99">
        <f>IF(Q151="voda",P151,0)*C151</f>
        <v>24.72</v>
      </c>
      <c r="AK151" s="25">
        <f>IF(Q151="plyn",P151,0)*C151</f>
        <v>0</v>
      </c>
      <c r="AL151" s="25">
        <f>IF(Q151="plyn",S151,0)*C151</f>
        <v>0</v>
      </c>
      <c r="AM151" s="26">
        <f>IF(W151="voda",V151,0)*C151</f>
        <v>25.14</v>
      </c>
      <c r="AN151" s="26">
        <f>IF(AD151="230",0,AB151)*C151</f>
        <v>3</v>
      </c>
      <c r="AO151" s="26">
        <f>IF(AD151="230",AB151,0)*C151</f>
        <v>0</v>
      </c>
      <c r="AP151" s="27"/>
      <c r="AQ151" s="60">
        <f>AN151+AO151</f>
        <v>3</v>
      </c>
      <c r="AR151" s="27"/>
      <c r="AS151" s="27">
        <v>365</v>
      </c>
      <c r="AT151" s="60">
        <f>AQ151*AR151*AS151/1000</f>
        <v>0</v>
      </c>
      <c r="AU151" s="27"/>
      <c r="AV151" s="27"/>
      <c r="AW151" s="27"/>
      <c r="AX151" s="27"/>
      <c r="AY151" s="27"/>
      <c r="AZ151" s="27"/>
      <c r="BA151" s="27"/>
      <c r="BB151" s="27"/>
      <c r="BC151" s="27"/>
      <c r="BD151" s="27"/>
      <c r="BE151" s="27"/>
      <c r="BF151" s="27"/>
      <c r="BG151" s="27"/>
      <c r="BH151" s="27"/>
      <c r="BI151" s="27"/>
    </row>
    <row r="152" spans="1:61" s="13" customFormat="1" ht="27" customHeight="1" thickBot="1" x14ac:dyDescent="0.25">
      <c r="A152" s="294"/>
      <c r="B152" s="273"/>
      <c r="C152" s="81">
        <v>1</v>
      </c>
      <c r="D152" s="275"/>
      <c r="E152" s="82" t="s">
        <v>14</v>
      </c>
      <c r="F152" s="82" t="s">
        <v>14</v>
      </c>
      <c r="G152" s="82">
        <v>3200</v>
      </c>
      <c r="H152" s="107">
        <v>900</v>
      </c>
      <c r="I152" s="107" t="s">
        <v>310</v>
      </c>
      <c r="J152" s="107" t="s">
        <v>14</v>
      </c>
      <c r="K152" s="275"/>
      <c r="L152" s="275"/>
      <c r="M152" s="298"/>
      <c r="N152" s="275"/>
      <c r="O152" s="107" t="s">
        <v>14</v>
      </c>
      <c r="P152" s="83" t="s">
        <v>14</v>
      </c>
      <c r="Q152" s="84" t="s">
        <v>14</v>
      </c>
      <c r="R152" s="85" t="s">
        <v>14</v>
      </c>
      <c r="S152" s="84" t="s">
        <v>14</v>
      </c>
      <c r="T152" s="86" t="s">
        <v>14</v>
      </c>
      <c r="U152" s="85" t="s">
        <v>14</v>
      </c>
      <c r="V152" s="83" t="s">
        <v>14</v>
      </c>
      <c r="W152" s="84" t="s">
        <v>14</v>
      </c>
      <c r="X152" s="84" t="s">
        <v>14</v>
      </c>
      <c r="Y152" s="86" t="s">
        <v>14</v>
      </c>
      <c r="Z152" s="87" t="s">
        <v>14</v>
      </c>
      <c r="AA152" s="85" t="s">
        <v>14</v>
      </c>
      <c r="AB152" s="94">
        <v>2.2000000000000002</v>
      </c>
      <c r="AC152" s="85" t="s">
        <v>410</v>
      </c>
      <c r="AD152" s="89" t="s">
        <v>62</v>
      </c>
      <c r="AE152" s="286"/>
      <c r="AF152" s="292"/>
      <c r="AG152" s="290"/>
      <c r="AH152" s="286"/>
      <c r="AI152" s="288"/>
      <c r="AJ152" s="99">
        <f>IF(Q152="voda",P152,0)*C152</f>
        <v>0</v>
      </c>
      <c r="AK152" s="25">
        <f>IF(Q152="plyn",P152,0)*C152</f>
        <v>0</v>
      </c>
      <c r="AL152" s="25">
        <f>IF(Q152="plyn",S152,0)*C152</f>
        <v>0</v>
      </c>
      <c r="AM152" s="26">
        <f>IF(W152="voda",V152,0)*C151</f>
        <v>0</v>
      </c>
      <c r="AN152" s="26">
        <f>IF(AD152="230",0,AB152)*C152</f>
        <v>2.2000000000000002</v>
      </c>
      <c r="AO152" s="26">
        <f>IF(AD152="230",AB152,0)*C152</f>
        <v>0</v>
      </c>
      <c r="AP152" s="27"/>
      <c r="AQ152" s="60">
        <f>AN152+AO152</f>
        <v>2.2000000000000002</v>
      </c>
      <c r="AR152" s="27"/>
      <c r="AS152" s="27">
        <v>365</v>
      </c>
      <c r="AT152" s="60">
        <f>AQ152*AR152*AS152/1000</f>
        <v>0</v>
      </c>
      <c r="AU152" s="27"/>
      <c r="AV152" s="27"/>
      <c r="AW152" s="27"/>
      <c r="AX152" s="27"/>
      <c r="AY152" s="27"/>
      <c r="AZ152" s="27"/>
      <c r="BA152" s="27"/>
      <c r="BB152" s="27"/>
      <c r="BC152" s="27"/>
      <c r="BD152" s="27"/>
      <c r="BE152" s="27"/>
      <c r="BF152" s="27"/>
      <c r="BG152" s="27"/>
      <c r="BH152" s="27"/>
      <c r="BI152" s="27"/>
    </row>
    <row r="153" spans="1:61" s="13" customFormat="1" ht="12.75" customHeight="1" x14ac:dyDescent="0.2">
      <c r="A153" s="282"/>
      <c r="B153" s="278"/>
      <c r="C153" s="56" t="s">
        <v>36</v>
      </c>
      <c r="D153" s="255" t="s">
        <v>108</v>
      </c>
      <c r="E153" s="256"/>
      <c r="F153" s="256"/>
      <c r="G153" s="256"/>
      <c r="H153" s="256"/>
      <c r="I153" s="256"/>
      <c r="J153" s="256"/>
      <c r="K153" s="256"/>
      <c r="L153" s="256"/>
      <c r="M153" s="256"/>
      <c r="N153" s="256"/>
      <c r="O153" s="256"/>
      <c r="P153" s="256"/>
      <c r="Q153" s="256"/>
      <c r="R153" s="256"/>
      <c r="S153" s="256"/>
      <c r="T153" s="256"/>
      <c r="U153" s="256"/>
      <c r="V153" s="256"/>
      <c r="W153" s="256"/>
      <c r="X153" s="256"/>
      <c r="Y153" s="256"/>
      <c r="Z153" s="256"/>
      <c r="AA153" s="256"/>
      <c r="AB153" s="256"/>
      <c r="AC153" s="256"/>
      <c r="AD153" s="256"/>
      <c r="AE153" s="256"/>
      <c r="AF153" s="256"/>
      <c r="AG153" s="256"/>
      <c r="AH153" s="256"/>
      <c r="AI153" s="257"/>
      <c r="AJ153" s="100"/>
      <c r="AK153" s="11"/>
      <c r="AL153" s="11"/>
      <c r="AM153" s="11"/>
      <c r="AN153" s="11"/>
      <c r="AO153" s="11"/>
      <c r="AP153" s="12"/>
      <c r="AQ153" s="12"/>
      <c r="AR153" s="12"/>
      <c r="AS153" s="12"/>
      <c r="AT153" s="63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</row>
    <row r="154" spans="1:61" s="13" customFormat="1" ht="12.75" customHeight="1" x14ac:dyDescent="0.2">
      <c r="A154" s="283"/>
      <c r="B154" s="253"/>
      <c r="C154" s="57" t="s">
        <v>69</v>
      </c>
      <c r="D154" s="258" t="s">
        <v>119</v>
      </c>
      <c r="E154" s="259"/>
      <c r="F154" s="259"/>
      <c r="G154" s="259"/>
      <c r="H154" s="259"/>
      <c r="I154" s="259"/>
      <c r="J154" s="259"/>
      <c r="K154" s="259"/>
      <c r="L154" s="259"/>
      <c r="M154" s="259"/>
      <c r="N154" s="259"/>
      <c r="O154" s="259"/>
      <c r="P154" s="259"/>
      <c r="Q154" s="259"/>
      <c r="R154" s="259"/>
      <c r="S154" s="259"/>
      <c r="T154" s="259"/>
      <c r="U154" s="259"/>
      <c r="V154" s="259"/>
      <c r="W154" s="259"/>
      <c r="X154" s="259"/>
      <c r="Y154" s="259"/>
      <c r="Z154" s="259"/>
      <c r="AA154" s="259"/>
      <c r="AB154" s="259"/>
      <c r="AC154" s="259"/>
      <c r="AD154" s="259"/>
      <c r="AE154" s="259"/>
      <c r="AF154" s="259"/>
      <c r="AG154" s="259"/>
      <c r="AH154" s="259"/>
      <c r="AI154" s="260"/>
      <c r="AJ154" s="100"/>
      <c r="AK154" s="11"/>
      <c r="AL154" s="11"/>
      <c r="AM154" s="11"/>
      <c r="AN154" s="11"/>
      <c r="AO154" s="11"/>
      <c r="AP154" s="12"/>
      <c r="AQ154" s="12"/>
      <c r="AR154" s="12"/>
      <c r="AS154" s="12"/>
      <c r="AT154" s="63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</row>
    <row r="155" spans="1:61" s="13" customFormat="1" ht="12.75" customHeight="1" x14ac:dyDescent="0.2">
      <c r="A155" s="283"/>
      <c r="B155" s="253"/>
      <c r="C155" s="57" t="s">
        <v>63</v>
      </c>
      <c r="D155" s="258" t="s">
        <v>109</v>
      </c>
      <c r="E155" s="259"/>
      <c r="F155" s="259"/>
      <c r="G155" s="259"/>
      <c r="H155" s="259"/>
      <c r="I155" s="259"/>
      <c r="J155" s="259"/>
      <c r="K155" s="259"/>
      <c r="L155" s="259"/>
      <c r="M155" s="259"/>
      <c r="N155" s="259"/>
      <c r="O155" s="259"/>
      <c r="P155" s="259"/>
      <c r="Q155" s="259"/>
      <c r="R155" s="259"/>
      <c r="S155" s="259"/>
      <c r="T155" s="259"/>
      <c r="U155" s="259"/>
      <c r="V155" s="259"/>
      <c r="W155" s="259"/>
      <c r="X155" s="259"/>
      <c r="Y155" s="259"/>
      <c r="Z155" s="259"/>
      <c r="AA155" s="259"/>
      <c r="AB155" s="259"/>
      <c r="AC155" s="259"/>
      <c r="AD155" s="259"/>
      <c r="AE155" s="259"/>
      <c r="AF155" s="259"/>
      <c r="AG155" s="259"/>
      <c r="AH155" s="259"/>
      <c r="AI155" s="260"/>
      <c r="AJ155" s="100"/>
      <c r="AK155" s="11"/>
      <c r="AL155" s="11"/>
      <c r="AM155" s="11"/>
      <c r="AN155" s="11"/>
      <c r="AO155" s="11"/>
      <c r="AP155" s="12"/>
      <c r="AQ155" s="12"/>
      <c r="AR155" s="12"/>
      <c r="AS155" s="12"/>
      <c r="AT155" s="63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</row>
    <row r="156" spans="1:61" s="13" customFormat="1" ht="12.75" customHeight="1" x14ac:dyDescent="0.2">
      <c r="A156" s="283"/>
      <c r="B156" s="253"/>
      <c r="C156" s="56" t="s">
        <v>67</v>
      </c>
      <c r="D156" s="258" t="s">
        <v>110</v>
      </c>
      <c r="E156" s="259"/>
      <c r="F156" s="259"/>
      <c r="G156" s="259"/>
      <c r="H156" s="259"/>
      <c r="I156" s="259"/>
      <c r="J156" s="259"/>
      <c r="K156" s="259"/>
      <c r="L156" s="259"/>
      <c r="M156" s="259"/>
      <c r="N156" s="259"/>
      <c r="O156" s="259"/>
      <c r="P156" s="259"/>
      <c r="Q156" s="259"/>
      <c r="R156" s="259"/>
      <c r="S156" s="259"/>
      <c r="T156" s="259"/>
      <c r="U156" s="259"/>
      <c r="V156" s="259"/>
      <c r="W156" s="259"/>
      <c r="X156" s="259"/>
      <c r="Y156" s="259"/>
      <c r="Z156" s="259"/>
      <c r="AA156" s="259"/>
      <c r="AB156" s="259"/>
      <c r="AC156" s="259"/>
      <c r="AD156" s="259"/>
      <c r="AE156" s="259"/>
      <c r="AF156" s="259"/>
      <c r="AG156" s="259"/>
      <c r="AH156" s="259"/>
      <c r="AI156" s="260"/>
      <c r="AJ156" s="100"/>
      <c r="AK156" s="11"/>
      <c r="AL156" s="11"/>
      <c r="AM156" s="11"/>
      <c r="AN156" s="11"/>
      <c r="AO156" s="11"/>
      <c r="AP156" s="12"/>
      <c r="AQ156" s="12"/>
      <c r="AR156" s="12"/>
      <c r="AS156" s="12"/>
      <c r="AT156" s="63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</row>
    <row r="157" spans="1:61" s="13" customFormat="1" ht="12.75" customHeight="1" x14ac:dyDescent="0.2">
      <c r="A157" s="283"/>
      <c r="B157" s="253"/>
      <c r="C157" s="56" t="s">
        <v>113</v>
      </c>
      <c r="D157" s="258" t="s">
        <v>114</v>
      </c>
      <c r="E157" s="259"/>
      <c r="F157" s="259"/>
      <c r="G157" s="259"/>
      <c r="H157" s="259"/>
      <c r="I157" s="259"/>
      <c r="J157" s="259"/>
      <c r="K157" s="259"/>
      <c r="L157" s="259"/>
      <c r="M157" s="259"/>
      <c r="N157" s="259"/>
      <c r="O157" s="259"/>
      <c r="P157" s="259"/>
      <c r="Q157" s="259"/>
      <c r="R157" s="259"/>
      <c r="S157" s="259"/>
      <c r="T157" s="259"/>
      <c r="U157" s="259"/>
      <c r="V157" s="259"/>
      <c r="W157" s="259"/>
      <c r="X157" s="259"/>
      <c r="Y157" s="259"/>
      <c r="Z157" s="259"/>
      <c r="AA157" s="259"/>
      <c r="AB157" s="259"/>
      <c r="AC157" s="259"/>
      <c r="AD157" s="259"/>
      <c r="AE157" s="259"/>
      <c r="AF157" s="259"/>
      <c r="AG157" s="259"/>
      <c r="AH157" s="259"/>
      <c r="AI157" s="260"/>
      <c r="AJ157" s="100"/>
      <c r="AK157" s="11"/>
      <c r="AL157" s="11"/>
      <c r="AM157" s="11"/>
      <c r="AN157" s="11"/>
      <c r="AO157" s="11"/>
      <c r="AP157" s="12"/>
      <c r="AQ157" s="12"/>
      <c r="AR157" s="12"/>
      <c r="AS157" s="12"/>
      <c r="AT157" s="63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</row>
    <row r="158" spans="1:61" s="13" customFormat="1" ht="11.25" customHeight="1" x14ac:dyDescent="0.2">
      <c r="A158" s="283"/>
      <c r="B158" s="253"/>
      <c r="C158" s="56" t="s">
        <v>47</v>
      </c>
      <c r="D158" s="267" t="s">
        <v>111</v>
      </c>
      <c r="E158" s="268"/>
      <c r="F158" s="268"/>
      <c r="G158" s="268"/>
      <c r="H158" s="268"/>
      <c r="I158" s="268"/>
      <c r="J158" s="268"/>
      <c r="K158" s="268"/>
      <c r="L158" s="268"/>
      <c r="M158" s="268"/>
      <c r="N158" s="268"/>
      <c r="O158" s="268"/>
      <c r="P158" s="268"/>
      <c r="Q158" s="268"/>
      <c r="R158" s="268"/>
      <c r="S158" s="268"/>
      <c r="T158" s="268"/>
      <c r="U158" s="268"/>
      <c r="V158" s="268"/>
      <c r="W158" s="268"/>
      <c r="X158" s="268"/>
      <c r="Y158" s="268"/>
      <c r="Z158" s="268"/>
      <c r="AA158" s="268"/>
      <c r="AB158" s="268"/>
      <c r="AC158" s="268"/>
      <c r="AD158" s="268"/>
      <c r="AE158" s="268"/>
      <c r="AF158" s="268"/>
      <c r="AG158" s="268"/>
      <c r="AH158" s="268"/>
      <c r="AI158" s="269"/>
      <c r="AJ158" s="99"/>
      <c r="AK158" s="25"/>
      <c r="AL158" s="25"/>
      <c r="AM158" s="25"/>
      <c r="AN158" s="26"/>
      <c r="AO158" s="26"/>
      <c r="AP158" s="27"/>
      <c r="AQ158" s="27"/>
      <c r="AR158" s="27"/>
      <c r="AS158" s="27"/>
      <c r="AT158" s="60"/>
      <c r="AU158" s="27"/>
      <c r="AV158" s="27"/>
      <c r="AW158" s="27"/>
      <c r="AX158" s="27"/>
      <c r="AY158" s="27"/>
      <c r="AZ158" s="27"/>
      <c r="BA158" s="27"/>
      <c r="BB158" s="27"/>
      <c r="BC158" s="27"/>
      <c r="BD158" s="27"/>
      <c r="BE158" s="27"/>
      <c r="BF158" s="27"/>
      <c r="BG158" s="27"/>
      <c r="BH158" s="27"/>
      <c r="BI158" s="27"/>
    </row>
    <row r="159" spans="1:61" s="13" customFormat="1" ht="13.5" customHeight="1" thickBot="1" x14ac:dyDescent="0.25">
      <c r="A159" s="284"/>
      <c r="B159" s="254"/>
      <c r="C159" s="58" t="s">
        <v>38</v>
      </c>
      <c r="D159" s="261" t="s">
        <v>112</v>
      </c>
      <c r="E159" s="262"/>
      <c r="F159" s="262"/>
      <c r="G159" s="262"/>
      <c r="H159" s="262"/>
      <c r="I159" s="262"/>
      <c r="J159" s="262"/>
      <c r="K159" s="262"/>
      <c r="L159" s="262"/>
      <c r="M159" s="262"/>
      <c r="N159" s="262"/>
      <c r="O159" s="262"/>
      <c r="P159" s="262"/>
      <c r="Q159" s="262"/>
      <c r="R159" s="262"/>
      <c r="S159" s="262"/>
      <c r="T159" s="262"/>
      <c r="U159" s="262"/>
      <c r="V159" s="262"/>
      <c r="W159" s="262"/>
      <c r="X159" s="262"/>
      <c r="Y159" s="262"/>
      <c r="Z159" s="262"/>
      <c r="AA159" s="262"/>
      <c r="AB159" s="262"/>
      <c r="AC159" s="262"/>
      <c r="AD159" s="262"/>
      <c r="AE159" s="262"/>
      <c r="AF159" s="262"/>
      <c r="AG159" s="262"/>
      <c r="AH159" s="262"/>
      <c r="AI159" s="263"/>
      <c r="AJ159" s="100"/>
      <c r="AK159" s="11"/>
      <c r="AL159" s="11"/>
      <c r="AM159" s="11"/>
      <c r="AN159" s="11"/>
      <c r="AO159" s="11"/>
      <c r="AP159" s="12"/>
      <c r="AQ159" s="12"/>
      <c r="AR159" s="12"/>
      <c r="AS159" s="12"/>
      <c r="AT159" s="63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</row>
    <row r="160" spans="1:61" s="13" customFormat="1" ht="5.25" customHeight="1" thickBot="1" x14ac:dyDescent="0.25">
      <c r="A160" s="32"/>
      <c r="B160" s="33"/>
      <c r="C160" s="34"/>
      <c r="D160" s="35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65"/>
      <c r="AH160" s="36"/>
      <c r="AI160" s="37"/>
      <c r="AJ160" s="98"/>
      <c r="AK160" s="30"/>
      <c r="AL160" s="30"/>
      <c r="AM160" s="30"/>
      <c r="AN160" s="30"/>
      <c r="AO160" s="30"/>
      <c r="AP160" s="27"/>
      <c r="AQ160" s="27"/>
      <c r="AR160" s="27"/>
      <c r="AS160" s="27"/>
      <c r="AT160" s="60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BE160" s="27"/>
      <c r="BF160" s="27"/>
      <c r="BG160" s="27"/>
      <c r="BH160" s="27"/>
      <c r="BI160" s="27"/>
    </row>
    <row r="161" spans="1:61" s="13" customFormat="1" ht="27" customHeight="1" x14ac:dyDescent="0.2">
      <c r="A161" s="270" t="s">
        <v>107</v>
      </c>
      <c r="B161" s="272" t="s">
        <v>105</v>
      </c>
      <c r="C161" s="72">
        <v>1</v>
      </c>
      <c r="D161" s="274" t="s">
        <v>14</v>
      </c>
      <c r="E161" s="73" t="s">
        <v>14</v>
      </c>
      <c r="F161" s="73" t="s">
        <v>14</v>
      </c>
      <c r="G161" s="73" t="s">
        <v>14</v>
      </c>
      <c r="H161" s="106" t="s">
        <v>14</v>
      </c>
      <c r="I161" s="106" t="s">
        <v>14</v>
      </c>
      <c r="J161" s="106" t="s">
        <v>14</v>
      </c>
      <c r="K161" s="274">
        <v>20</v>
      </c>
      <c r="L161" s="274" t="s">
        <v>14</v>
      </c>
      <c r="M161" s="274" t="s">
        <v>85</v>
      </c>
      <c r="N161" s="274" t="s">
        <v>14</v>
      </c>
      <c r="O161" s="106">
        <v>16</v>
      </c>
      <c r="P161" s="74" t="s">
        <v>14</v>
      </c>
      <c r="Q161" s="75" t="s">
        <v>14</v>
      </c>
      <c r="R161" s="78" t="s">
        <v>14</v>
      </c>
      <c r="S161" s="76" t="s">
        <v>14</v>
      </c>
      <c r="T161" s="77" t="s">
        <v>14</v>
      </c>
      <c r="U161" s="78" t="s">
        <v>14</v>
      </c>
      <c r="V161" s="79" t="s">
        <v>14</v>
      </c>
      <c r="W161" s="75" t="s">
        <v>14</v>
      </c>
      <c r="X161" s="76" t="s">
        <v>14</v>
      </c>
      <c r="Y161" s="77" t="s">
        <v>14</v>
      </c>
      <c r="Z161" s="80" t="s">
        <v>14</v>
      </c>
      <c r="AA161" s="78" t="s">
        <v>14</v>
      </c>
      <c r="AB161" s="79">
        <v>12</v>
      </c>
      <c r="AC161" s="78" t="s">
        <v>411</v>
      </c>
      <c r="AD161" s="78" t="s">
        <v>62</v>
      </c>
      <c r="AE161" s="289" t="s">
        <v>412</v>
      </c>
      <c r="AF161" s="291" t="s">
        <v>0</v>
      </c>
      <c r="AG161" s="289" t="s">
        <v>69</v>
      </c>
      <c r="AH161" s="285" t="s">
        <v>36</v>
      </c>
      <c r="AI161" s="287" t="s">
        <v>413</v>
      </c>
      <c r="AJ161" s="99">
        <f>IF(Q161="voda",P161,0)*C161</f>
        <v>0</v>
      </c>
      <c r="AK161" s="25">
        <f>IF(Q161="plyn",P161,0)*C161</f>
        <v>0</v>
      </c>
      <c r="AL161" s="25">
        <f>IF(Q161="plyn",S161,0)*C161</f>
        <v>0</v>
      </c>
      <c r="AM161" s="26">
        <f>IF(W161="voda",V161,0)*C161</f>
        <v>0</v>
      </c>
      <c r="AN161" s="26">
        <f>IF(AD161="230",0,AB161)*C161</f>
        <v>12</v>
      </c>
      <c r="AO161" s="26">
        <f>IF(AD161="230",AB161,0)*C161</f>
        <v>0</v>
      </c>
      <c r="AP161" s="27"/>
      <c r="AQ161" s="60">
        <f>AN161+AO161</f>
        <v>12</v>
      </c>
      <c r="AR161" s="27"/>
      <c r="AS161" s="27">
        <v>365</v>
      </c>
      <c r="AT161" s="60">
        <f>AQ161*AR161*AS161/1000</f>
        <v>0</v>
      </c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</row>
    <row r="162" spans="1:61" s="13" customFormat="1" ht="27" customHeight="1" thickBot="1" x14ac:dyDescent="0.25">
      <c r="A162" s="271"/>
      <c r="B162" s="273"/>
      <c r="C162" s="81">
        <v>1</v>
      </c>
      <c r="D162" s="275"/>
      <c r="E162" s="82" t="s">
        <v>14</v>
      </c>
      <c r="F162" s="82" t="s">
        <v>14</v>
      </c>
      <c r="G162" s="82" t="s">
        <v>14</v>
      </c>
      <c r="H162" s="107" t="s">
        <v>14</v>
      </c>
      <c r="I162" s="107" t="s">
        <v>14</v>
      </c>
      <c r="J162" s="107" t="s">
        <v>14</v>
      </c>
      <c r="K162" s="275"/>
      <c r="L162" s="275"/>
      <c r="M162" s="275"/>
      <c r="N162" s="275"/>
      <c r="O162" s="107" t="s">
        <v>14</v>
      </c>
      <c r="P162" s="83" t="s">
        <v>14</v>
      </c>
      <c r="Q162" s="84" t="s">
        <v>14</v>
      </c>
      <c r="R162" s="85" t="s">
        <v>14</v>
      </c>
      <c r="S162" s="84" t="s">
        <v>14</v>
      </c>
      <c r="T162" s="86" t="s">
        <v>14</v>
      </c>
      <c r="U162" s="85" t="s">
        <v>14</v>
      </c>
      <c r="V162" s="83" t="s">
        <v>14</v>
      </c>
      <c r="W162" s="84" t="s">
        <v>14</v>
      </c>
      <c r="X162" s="84" t="s">
        <v>14</v>
      </c>
      <c r="Y162" s="86" t="s">
        <v>14</v>
      </c>
      <c r="Z162" s="87" t="s">
        <v>14</v>
      </c>
      <c r="AA162" s="85" t="s">
        <v>14</v>
      </c>
      <c r="AB162" s="88">
        <v>0.5</v>
      </c>
      <c r="AC162" s="85" t="s">
        <v>14</v>
      </c>
      <c r="AD162" s="89" t="s">
        <v>74</v>
      </c>
      <c r="AE162" s="290"/>
      <c r="AF162" s="292"/>
      <c r="AG162" s="290"/>
      <c r="AH162" s="286"/>
      <c r="AI162" s="288"/>
      <c r="AJ162" s="99">
        <f>IF(Q162="voda",P162,0)*C162</f>
        <v>0</v>
      </c>
      <c r="AK162" s="25">
        <f>IF(Q162="plyn",P162,0)*C162</f>
        <v>0</v>
      </c>
      <c r="AL162" s="25">
        <f>IF(Q162="plyn",S162,0)*C162</f>
        <v>0</v>
      </c>
      <c r="AM162" s="26">
        <f>IF(W162="voda",V162,0)*C161</f>
        <v>0</v>
      </c>
      <c r="AN162" s="26">
        <f>IF(AD162="1f/ 230V",0,AB162)*C162</f>
        <v>0</v>
      </c>
      <c r="AO162" s="26">
        <f>IF(AD162="400",0,AB162)*C162</f>
        <v>0.5</v>
      </c>
      <c r="AP162" s="27"/>
      <c r="AQ162" s="60">
        <f>AN162+AO162</f>
        <v>0.5</v>
      </c>
      <c r="AR162" s="27"/>
      <c r="AS162" s="27">
        <v>365</v>
      </c>
      <c r="AT162" s="60">
        <f>AQ162*AR162*AS162/1000</f>
        <v>0</v>
      </c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</row>
    <row r="163" spans="1:61" s="13" customFormat="1" ht="12.75" customHeight="1" x14ac:dyDescent="0.2">
      <c r="A163" s="276"/>
      <c r="B163" s="278"/>
      <c r="C163" s="56" t="s">
        <v>36</v>
      </c>
      <c r="D163" s="255" t="s">
        <v>116</v>
      </c>
      <c r="E163" s="256"/>
      <c r="F163" s="256"/>
      <c r="G163" s="256"/>
      <c r="H163" s="256"/>
      <c r="I163" s="256"/>
      <c r="J163" s="256"/>
      <c r="K163" s="256"/>
      <c r="L163" s="256"/>
      <c r="M163" s="256"/>
      <c r="N163" s="256"/>
      <c r="O163" s="256"/>
      <c r="P163" s="256"/>
      <c r="Q163" s="256"/>
      <c r="R163" s="256"/>
      <c r="S163" s="256"/>
      <c r="T163" s="256"/>
      <c r="U163" s="256"/>
      <c r="V163" s="256"/>
      <c r="W163" s="256"/>
      <c r="X163" s="256"/>
      <c r="Y163" s="256"/>
      <c r="Z163" s="256"/>
      <c r="AA163" s="256"/>
      <c r="AB163" s="256"/>
      <c r="AC163" s="256"/>
      <c r="AD163" s="256"/>
      <c r="AE163" s="256"/>
      <c r="AF163" s="256"/>
      <c r="AG163" s="256"/>
      <c r="AH163" s="256"/>
      <c r="AI163" s="257"/>
      <c r="AJ163" s="100"/>
      <c r="AK163" s="11"/>
      <c r="AL163" s="11"/>
      <c r="AM163" s="11"/>
      <c r="AN163" s="11"/>
      <c r="AO163" s="11"/>
      <c r="AP163" s="12"/>
      <c r="AQ163" s="12"/>
      <c r="AR163" s="12"/>
      <c r="AS163" s="12"/>
      <c r="AT163" s="63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</row>
    <row r="164" spans="1:61" s="13" customFormat="1" ht="12.75" customHeight="1" x14ac:dyDescent="0.2">
      <c r="A164" s="277"/>
      <c r="B164" s="253"/>
      <c r="C164" s="57" t="s">
        <v>69</v>
      </c>
      <c r="D164" s="258" t="s">
        <v>115</v>
      </c>
      <c r="E164" s="259"/>
      <c r="F164" s="259"/>
      <c r="G164" s="259"/>
      <c r="H164" s="259"/>
      <c r="I164" s="259"/>
      <c r="J164" s="259"/>
      <c r="K164" s="259"/>
      <c r="L164" s="259"/>
      <c r="M164" s="259"/>
      <c r="N164" s="259"/>
      <c r="O164" s="259"/>
      <c r="P164" s="259"/>
      <c r="Q164" s="259"/>
      <c r="R164" s="259"/>
      <c r="S164" s="259"/>
      <c r="T164" s="259"/>
      <c r="U164" s="259"/>
      <c r="V164" s="259"/>
      <c r="W164" s="259"/>
      <c r="X164" s="259"/>
      <c r="Y164" s="259"/>
      <c r="Z164" s="259"/>
      <c r="AA164" s="259"/>
      <c r="AB164" s="259"/>
      <c r="AC164" s="259"/>
      <c r="AD164" s="259"/>
      <c r="AE164" s="259"/>
      <c r="AF164" s="259"/>
      <c r="AG164" s="259"/>
      <c r="AH164" s="259"/>
      <c r="AI164" s="260"/>
      <c r="AJ164" s="100"/>
      <c r="AK164" s="11"/>
      <c r="AL164" s="11"/>
      <c r="AM164" s="11"/>
      <c r="AN164" s="11"/>
      <c r="AO164" s="11"/>
      <c r="AP164" s="12"/>
      <c r="AQ164" s="12"/>
      <c r="AR164" s="12"/>
      <c r="AS164" s="12"/>
      <c r="AT164" s="63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</row>
    <row r="165" spans="1:61" s="13" customFormat="1" ht="12.75" customHeight="1" x14ac:dyDescent="0.2">
      <c r="A165" s="277"/>
      <c r="B165" s="253"/>
      <c r="C165" s="57" t="s">
        <v>63</v>
      </c>
      <c r="D165" s="258" t="s">
        <v>109</v>
      </c>
      <c r="E165" s="259"/>
      <c r="F165" s="259"/>
      <c r="G165" s="259"/>
      <c r="H165" s="259"/>
      <c r="I165" s="259"/>
      <c r="J165" s="259"/>
      <c r="K165" s="259"/>
      <c r="L165" s="259"/>
      <c r="M165" s="259"/>
      <c r="N165" s="259"/>
      <c r="O165" s="259"/>
      <c r="P165" s="259"/>
      <c r="Q165" s="259"/>
      <c r="R165" s="259"/>
      <c r="S165" s="259"/>
      <c r="T165" s="259"/>
      <c r="U165" s="259"/>
      <c r="V165" s="259"/>
      <c r="W165" s="259"/>
      <c r="X165" s="259"/>
      <c r="Y165" s="259"/>
      <c r="Z165" s="259"/>
      <c r="AA165" s="259"/>
      <c r="AB165" s="259"/>
      <c r="AC165" s="259"/>
      <c r="AD165" s="259"/>
      <c r="AE165" s="259"/>
      <c r="AF165" s="259"/>
      <c r="AG165" s="259"/>
      <c r="AH165" s="259"/>
      <c r="AI165" s="260"/>
      <c r="AJ165" s="100"/>
      <c r="AK165" s="11"/>
      <c r="AL165" s="11"/>
      <c r="AM165" s="11"/>
      <c r="AN165" s="11"/>
      <c r="AO165" s="11"/>
      <c r="AP165" s="12"/>
      <c r="AQ165" s="12"/>
      <c r="AR165" s="12"/>
      <c r="AS165" s="12"/>
      <c r="AT165" s="63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</row>
    <row r="166" spans="1:61" s="13" customFormat="1" ht="11.25" customHeight="1" x14ac:dyDescent="0.2">
      <c r="A166" s="277"/>
      <c r="B166" s="253"/>
      <c r="C166" s="56" t="s">
        <v>47</v>
      </c>
      <c r="D166" s="258" t="s">
        <v>348</v>
      </c>
      <c r="E166" s="259"/>
      <c r="F166" s="259"/>
      <c r="G166" s="259"/>
      <c r="H166" s="259"/>
      <c r="I166" s="259"/>
      <c r="J166" s="259"/>
      <c r="K166" s="259"/>
      <c r="L166" s="259"/>
      <c r="M166" s="259"/>
      <c r="N166" s="259"/>
      <c r="O166" s="259"/>
      <c r="P166" s="259"/>
      <c r="Q166" s="259"/>
      <c r="R166" s="259"/>
      <c r="S166" s="259"/>
      <c r="T166" s="259"/>
      <c r="U166" s="259"/>
      <c r="V166" s="259"/>
      <c r="W166" s="259"/>
      <c r="X166" s="259"/>
      <c r="Y166" s="259"/>
      <c r="Z166" s="259"/>
      <c r="AA166" s="259"/>
      <c r="AB166" s="259"/>
      <c r="AC166" s="259"/>
      <c r="AD166" s="259"/>
      <c r="AE166" s="259"/>
      <c r="AF166" s="259"/>
      <c r="AG166" s="259"/>
      <c r="AH166" s="259"/>
      <c r="AI166" s="260"/>
      <c r="AJ166" s="99"/>
      <c r="AK166" s="25"/>
      <c r="AL166" s="25"/>
      <c r="AM166" s="25"/>
      <c r="AN166" s="26"/>
      <c r="AO166" s="26"/>
      <c r="AP166" s="27"/>
      <c r="AQ166" s="27"/>
      <c r="AR166" s="27"/>
      <c r="AS166" s="27"/>
      <c r="AT166" s="60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</row>
    <row r="167" spans="1:61" s="13" customFormat="1" ht="11.25" customHeight="1" x14ac:dyDescent="0.2">
      <c r="A167" s="277"/>
      <c r="B167" s="253"/>
      <c r="C167" s="56" t="s">
        <v>318</v>
      </c>
      <c r="D167" s="258" t="s">
        <v>325</v>
      </c>
      <c r="E167" s="259"/>
      <c r="F167" s="259"/>
      <c r="G167" s="259"/>
      <c r="H167" s="259"/>
      <c r="I167" s="259"/>
      <c r="J167" s="259"/>
      <c r="K167" s="259"/>
      <c r="L167" s="259"/>
      <c r="M167" s="259"/>
      <c r="N167" s="259"/>
      <c r="O167" s="259"/>
      <c r="P167" s="259"/>
      <c r="Q167" s="259"/>
      <c r="R167" s="259"/>
      <c r="S167" s="259"/>
      <c r="T167" s="259"/>
      <c r="U167" s="259"/>
      <c r="V167" s="259"/>
      <c r="W167" s="259"/>
      <c r="X167" s="259"/>
      <c r="Y167" s="259"/>
      <c r="Z167" s="259"/>
      <c r="AA167" s="259"/>
      <c r="AB167" s="259"/>
      <c r="AC167" s="259"/>
      <c r="AD167" s="259"/>
      <c r="AE167" s="259"/>
      <c r="AF167" s="259"/>
      <c r="AG167" s="259"/>
      <c r="AH167" s="259"/>
      <c r="AI167" s="260"/>
      <c r="AJ167" s="99"/>
      <c r="AK167" s="25"/>
      <c r="AL167" s="25"/>
      <c r="AM167" s="25"/>
      <c r="AN167" s="26"/>
      <c r="AO167" s="26"/>
      <c r="AP167" s="27"/>
      <c r="AQ167" s="27"/>
      <c r="AR167" s="27"/>
      <c r="AS167" s="27"/>
      <c r="AT167" s="60"/>
      <c r="AU167" s="27"/>
      <c r="AV167" s="27"/>
      <c r="AW167" s="27"/>
      <c r="AX167" s="27"/>
      <c r="AY167" s="27"/>
      <c r="AZ167" s="27"/>
      <c r="BA167" s="27"/>
      <c r="BB167" s="27"/>
      <c r="BC167" s="27"/>
      <c r="BD167" s="27"/>
      <c r="BE167" s="27"/>
      <c r="BF167" s="27"/>
      <c r="BG167" s="27"/>
      <c r="BH167" s="27"/>
      <c r="BI167" s="27"/>
    </row>
    <row r="168" spans="1:61" s="13" customFormat="1" ht="13.5" customHeight="1" thickBot="1" x14ac:dyDescent="0.25">
      <c r="A168" s="277"/>
      <c r="B168" s="253"/>
      <c r="C168" s="58" t="s">
        <v>38</v>
      </c>
      <c r="D168" s="261" t="s">
        <v>118</v>
      </c>
      <c r="E168" s="262"/>
      <c r="F168" s="262"/>
      <c r="G168" s="262"/>
      <c r="H168" s="262"/>
      <c r="I168" s="262"/>
      <c r="J168" s="262"/>
      <c r="K168" s="262"/>
      <c r="L168" s="262"/>
      <c r="M168" s="262"/>
      <c r="N168" s="262"/>
      <c r="O168" s="262"/>
      <c r="P168" s="262"/>
      <c r="Q168" s="262"/>
      <c r="R168" s="262"/>
      <c r="S168" s="262"/>
      <c r="T168" s="262"/>
      <c r="U168" s="262"/>
      <c r="V168" s="262"/>
      <c r="W168" s="262"/>
      <c r="X168" s="262"/>
      <c r="Y168" s="262"/>
      <c r="Z168" s="262"/>
      <c r="AA168" s="262"/>
      <c r="AB168" s="262"/>
      <c r="AC168" s="262"/>
      <c r="AD168" s="262"/>
      <c r="AE168" s="262"/>
      <c r="AF168" s="262"/>
      <c r="AG168" s="262"/>
      <c r="AH168" s="262"/>
      <c r="AI168" s="263"/>
      <c r="AJ168" s="100"/>
      <c r="AK168" s="11"/>
      <c r="AL168" s="11"/>
      <c r="AM168" s="11"/>
      <c r="AN168" s="11"/>
      <c r="AO168" s="11"/>
      <c r="AP168" s="12"/>
      <c r="AQ168" s="12"/>
      <c r="AR168" s="12"/>
      <c r="AS168" s="12"/>
      <c r="AT168" s="63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</row>
    <row r="169" spans="1:61" s="13" customFormat="1" ht="5.25" customHeight="1" thickBot="1" x14ac:dyDescent="0.25">
      <c r="A169" s="71"/>
      <c r="B169" s="33"/>
      <c r="C169" s="34"/>
      <c r="D169" s="35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65"/>
      <c r="AD169" s="65"/>
      <c r="AE169" s="36"/>
      <c r="AF169" s="36"/>
      <c r="AG169" s="36"/>
      <c r="AH169" s="36"/>
      <c r="AI169" s="37"/>
      <c r="AJ169" s="98"/>
      <c r="AK169" s="30"/>
      <c r="AL169" s="30"/>
      <c r="AM169" s="30"/>
      <c r="AN169" s="30"/>
      <c r="AO169" s="30"/>
      <c r="AP169" s="27"/>
      <c r="AQ169" s="27"/>
      <c r="AR169" s="27"/>
      <c r="AS169" s="27"/>
      <c r="AT169" s="60"/>
      <c r="AU169" s="27"/>
      <c r="AV169" s="27"/>
      <c r="AW169" s="27"/>
      <c r="AX169" s="27"/>
      <c r="AY169" s="27"/>
      <c r="AZ169" s="27"/>
      <c r="BA169" s="27"/>
      <c r="BB169" s="27"/>
      <c r="BC169" s="27"/>
      <c r="BD169" s="27"/>
      <c r="BE169" s="27"/>
      <c r="BF169" s="27"/>
      <c r="BG169" s="27"/>
      <c r="BH169" s="27"/>
      <c r="BI169" s="27"/>
    </row>
    <row r="170" spans="1:61" s="13" customFormat="1" ht="27" customHeight="1" thickBot="1" x14ac:dyDescent="0.25">
      <c r="A170" s="191" t="s">
        <v>426</v>
      </c>
      <c r="B170" s="188" t="s">
        <v>430</v>
      </c>
      <c r="C170" s="128">
        <v>1</v>
      </c>
      <c r="D170" s="106" t="s">
        <v>14</v>
      </c>
      <c r="E170" s="73">
        <v>2950</v>
      </c>
      <c r="F170" s="73" t="s">
        <v>14</v>
      </c>
      <c r="G170" s="73" t="s">
        <v>14</v>
      </c>
      <c r="H170" s="106" t="s">
        <v>14</v>
      </c>
      <c r="I170" s="106" t="s">
        <v>14</v>
      </c>
      <c r="J170" s="106" t="s">
        <v>14</v>
      </c>
      <c r="K170" s="106">
        <v>25</v>
      </c>
      <c r="L170" s="106">
        <v>18</v>
      </c>
      <c r="M170" s="143" t="s">
        <v>428</v>
      </c>
      <c r="N170" s="106" t="s">
        <v>14</v>
      </c>
      <c r="O170" s="106">
        <v>30</v>
      </c>
      <c r="P170" s="74" t="s">
        <v>432</v>
      </c>
      <c r="Q170" s="75" t="s">
        <v>36</v>
      </c>
      <c r="R170" s="78" t="s">
        <v>14</v>
      </c>
      <c r="S170" s="76" t="s">
        <v>14</v>
      </c>
      <c r="T170" s="77" t="s">
        <v>14</v>
      </c>
      <c r="U170" s="78" t="s">
        <v>14</v>
      </c>
      <c r="V170" s="79">
        <v>7.55</v>
      </c>
      <c r="W170" s="75" t="s">
        <v>433</v>
      </c>
      <c r="X170" s="76">
        <v>1.08</v>
      </c>
      <c r="Y170" s="77">
        <v>19.3</v>
      </c>
      <c r="Z170" s="80" t="s">
        <v>14</v>
      </c>
      <c r="AA170" s="78" t="s">
        <v>434</v>
      </c>
      <c r="AB170" s="79" t="s">
        <v>14</v>
      </c>
      <c r="AC170" s="78" t="s">
        <v>14</v>
      </c>
      <c r="AD170" s="78" t="s">
        <v>14</v>
      </c>
      <c r="AE170" s="186" t="s">
        <v>73</v>
      </c>
      <c r="AF170" s="190" t="s">
        <v>0</v>
      </c>
      <c r="AG170" s="189" t="s">
        <v>69</v>
      </c>
      <c r="AH170" s="186" t="s">
        <v>69</v>
      </c>
      <c r="AI170" s="187" t="s">
        <v>0</v>
      </c>
      <c r="AJ170" s="99">
        <f>IF(Q170="voda",P170,0)*C170</f>
        <v>0</v>
      </c>
      <c r="AK170" s="25">
        <f>IF(Q170="plyn",P170,0)*C170</f>
        <v>0</v>
      </c>
      <c r="AL170" s="25">
        <f>IF(Q170="plyn",S170,0)*C170</f>
        <v>0</v>
      </c>
      <c r="AM170" s="26">
        <f>IF(W170="voda",V170,0)*C170</f>
        <v>7.55</v>
      </c>
      <c r="AN170" s="26" t="e">
        <f>IF(AD170="230",0,AB170)*C170</f>
        <v>#VALUE!</v>
      </c>
      <c r="AO170" s="26">
        <f>IF(AD170="230",AB170,0)*C170</f>
        <v>0</v>
      </c>
      <c r="AP170" s="27"/>
      <c r="AQ170" s="60" t="e">
        <f>AN170+AO170</f>
        <v>#VALUE!</v>
      </c>
      <c r="AR170" s="27"/>
      <c r="AS170" s="27">
        <v>365</v>
      </c>
      <c r="AT170" s="60" t="e">
        <f>AQ170*AR170*AS170/1000</f>
        <v>#VALUE!</v>
      </c>
      <c r="AU170" s="27"/>
      <c r="AV170" s="27"/>
      <c r="AW170" s="27"/>
      <c r="AX170" s="27"/>
      <c r="AY170" s="27"/>
      <c r="AZ170" s="27"/>
      <c r="BA170" s="27"/>
      <c r="BB170" s="27"/>
      <c r="BC170" s="27"/>
      <c r="BD170" s="27"/>
      <c r="BE170" s="27"/>
      <c r="BF170" s="27"/>
      <c r="BG170" s="27"/>
      <c r="BH170" s="27"/>
      <c r="BI170" s="27"/>
    </row>
    <row r="171" spans="1:61" s="13" customFormat="1" ht="12.75" customHeight="1" x14ac:dyDescent="0.2">
      <c r="A171" s="282"/>
      <c r="B171" s="278"/>
      <c r="C171" s="69" t="s">
        <v>36</v>
      </c>
      <c r="D171" s="279" t="s">
        <v>108</v>
      </c>
      <c r="E171" s="280"/>
      <c r="F171" s="280"/>
      <c r="G171" s="280"/>
      <c r="H171" s="280"/>
      <c r="I171" s="280"/>
      <c r="J171" s="280"/>
      <c r="K171" s="280"/>
      <c r="L171" s="280"/>
      <c r="M171" s="280"/>
      <c r="N171" s="280"/>
      <c r="O171" s="280"/>
      <c r="P171" s="280"/>
      <c r="Q171" s="280"/>
      <c r="R171" s="280"/>
      <c r="S171" s="280"/>
      <c r="T171" s="280"/>
      <c r="U171" s="280"/>
      <c r="V171" s="280"/>
      <c r="W171" s="280"/>
      <c r="X171" s="280"/>
      <c r="Y171" s="280"/>
      <c r="Z171" s="280"/>
      <c r="AA171" s="280"/>
      <c r="AB171" s="280"/>
      <c r="AC171" s="280"/>
      <c r="AD171" s="280"/>
      <c r="AE171" s="280"/>
      <c r="AF171" s="280"/>
      <c r="AG171" s="280"/>
      <c r="AH171" s="280"/>
      <c r="AI171" s="281"/>
      <c r="AJ171" s="100"/>
      <c r="AK171" s="11"/>
      <c r="AL171" s="11"/>
      <c r="AM171" s="11"/>
      <c r="AN171" s="11"/>
      <c r="AO171" s="11"/>
      <c r="AP171" s="12"/>
      <c r="AQ171" s="12"/>
      <c r="AR171" s="12"/>
      <c r="AS171" s="12"/>
      <c r="AT171" s="63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</row>
    <row r="172" spans="1:61" s="13" customFormat="1" ht="12.75" customHeight="1" x14ac:dyDescent="0.2">
      <c r="A172" s="283"/>
      <c r="B172" s="253"/>
      <c r="C172" s="57" t="s">
        <v>69</v>
      </c>
      <c r="D172" s="258" t="s">
        <v>427</v>
      </c>
      <c r="E172" s="259"/>
      <c r="F172" s="259"/>
      <c r="G172" s="259"/>
      <c r="H172" s="259"/>
      <c r="I172" s="259"/>
      <c r="J172" s="259"/>
      <c r="K172" s="259"/>
      <c r="L172" s="259"/>
      <c r="M172" s="259"/>
      <c r="N172" s="259"/>
      <c r="O172" s="259"/>
      <c r="P172" s="259"/>
      <c r="Q172" s="259"/>
      <c r="R172" s="259"/>
      <c r="S172" s="259"/>
      <c r="T172" s="259"/>
      <c r="U172" s="259"/>
      <c r="V172" s="259"/>
      <c r="W172" s="259"/>
      <c r="X172" s="259"/>
      <c r="Y172" s="259"/>
      <c r="Z172" s="259"/>
      <c r="AA172" s="259"/>
      <c r="AB172" s="259"/>
      <c r="AC172" s="259"/>
      <c r="AD172" s="259"/>
      <c r="AE172" s="259"/>
      <c r="AF172" s="259"/>
      <c r="AG172" s="259"/>
      <c r="AH172" s="259"/>
      <c r="AI172" s="260"/>
      <c r="AJ172" s="100"/>
      <c r="AK172" s="11"/>
      <c r="AL172" s="11"/>
      <c r="AM172" s="11"/>
      <c r="AN172" s="11"/>
      <c r="AO172" s="11"/>
      <c r="AP172" s="12"/>
      <c r="AQ172" s="12"/>
      <c r="AR172" s="12"/>
      <c r="AS172" s="12"/>
      <c r="AT172" s="63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</row>
    <row r="173" spans="1:61" s="13" customFormat="1" ht="12.75" customHeight="1" x14ac:dyDescent="0.2">
      <c r="A173" s="283"/>
      <c r="B173" s="253"/>
      <c r="C173" s="56" t="s">
        <v>113</v>
      </c>
      <c r="D173" s="258" t="s">
        <v>114</v>
      </c>
      <c r="E173" s="259"/>
      <c r="F173" s="259"/>
      <c r="G173" s="259"/>
      <c r="H173" s="259"/>
      <c r="I173" s="259"/>
      <c r="J173" s="259"/>
      <c r="K173" s="259"/>
      <c r="L173" s="259"/>
      <c r="M173" s="259"/>
      <c r="N173" s="259"/>
      <c r="O173" s="259"/>
      <c r="P173" s="259"/>
      <c r="Q173" s="259"/>
      <c r="R173" s="259"/>
      <c r="S173" s="259"/>
      <c r="T173" s="259"/>
      <c r="U173" s="259"/>
      <c r="V173" s="259"/>
      <c r="W173" s="259"/>
      <c r="X173" s="259"/>
      <c r="Y173" s="259"/>
      <c r="Z173" s="259"/>
      <c r="AA173" s="259"/>
      <c r="AB173" s="259"/>
      <c r="AC173" s="259"/>
      <c r="AD173" s="259"/>
      <c r="AE173" s="259"/>
      <c r="AF173" s="259"/>
      <c r="AG173" s="259"/>
      <c r="AH173" s="259"/>
      <c r="AI173" s="260"/>
      <c r="AJ173" s="100"/>
      <c r="AK173" s="11"/>
      <c r="AL173" s="11"/>
      <c r="AM173" s="11"/>
      <c r="AN173" s="11"/>
      <c r="AO173" s="11"/>
      <c r="AP173" s="12"/>
      <c r="AQ173" s="12"/>
      <c r="AR173" s="12"/>
      <c r="AS173" s="12"/>
      <c r="AT173" s="63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</row>
    <row r="174" spans="1:61" s="13" customFormat="1" ht="11.25" customHeight="1" x14ac:dyDescent="0.2">
      <c r="A174" s="283"/>
      <c r="B174" s="253"/>
      <c r="C174" s="56" t="s">
        <v>47</v>
      </c>
      <c r="D174" s="267" t="s">
        <v>111</v>
      </c>
      <c r="E174" s="268"/>
      <c r="F174" s="268"/>
      <c r="G174" s="268"/>
      <c r="H174" s="268"/>
      <c r="I174" s="268"/>
      <c r="J174" s="268"/>
      <c r="K174" s="268"/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9"/>
      <c r="AJ174" s="99"/>
      <c r="AK174" s="25"/>
      <c r="AL174" s="25"/>
      <c r="AM174" s="25"/>
      <c r="AN174" s="26"/>
      <c r="AO174" s="26"/>
      <c r="AP174" s="27"/>
      <c r="AQ174" s="27"/>
      <c r="AR174" s="27"/>
      <c r="AS174" s="27"/>
      <c r="AT174" s="60"/>
      <c r="AU174" s="27"/>
      <c r="AV174" s="27"/>
      <c r="AW174" s="27"/>
      <c r="AX174" s="27"/>
      <c r="AY174" s="27"/>
      <c r="AZ174" s="27"/>
      <c r="BA174" s="27"/>
      <c r="BB174" s="27"/>
      <c r="BC174" s="27"/>
      <c r="BD174" s="27"/>
      <c r="BE174" s="27"/>
      <c r="BF174" s="27"/>
      <c r="BG174" s="27"/>
      <c r="BH174" s="27"/>
      <c r="BI174" s="27"/>
    </row>
    <row r="175" spans="1:61" s="13" customFormat="1" ht="13.5" customHeight="1" thickBot="1" x14ac:dyDescent="0.25">
      <c r="A175" s="284"/>
      <c r="B175" s="254"/>
      <c r="C175" s="58" t="s">
        <v>38</v>
      </c>
      <c r="D175" s="261" t="s">
        <v>112</v>
      </c>
      <c r="E175" s="262"/>
      <c r="F175" s="262"/>
      <c r="G175" s="262"/>
      <c r="H175" s="262"/>
      <c r="I175" s="262"/>
      <c r="J175" s="262"/>
      <c r="K175" s="262"/>
      <c r="L175" s="262"/>
      <c r="M175" s="262"/>
      <c r="N175" s="262"/>
      <c r="O175" s="262"/>
      <c r="P175" s="262"/>
      <c r="Q175" s="262"/>
      <c r="R175" s="262"/>
      <c r="S175" s="262"/>
      <c r="T175" s="262"/>
      <c r="U175" s="262"/>
      <c r="V175" s="262"/>
      <c r="W175" s="262"/>
      <c r="X175" s="262"/>
      <c r="Y175" s="262"/>
      <c r="Z175" s="262"/>
      <c r="AA175" s="262"/>
      <c r="AB175" s="262"/>
      <c r="AC175" s="262"/>
      <c r="AD175" s="262"/>
      <c r="AE175" s="262"/>
      <c r="AF175" s="262"/>
      <c r="AG175" s="262"/>
      <c r="AH175" s="262"/>
      <c r="AI175" s="263"/>
      <c r="AJ175" s="100"/>
      <c r="AK175" s="11"/>
      <c r="AL175" s="11"/>
      <c r="AM175" s="11"/>
      <c r="AN175" s="11"/>
      <c r="AO175" s="11"/>
      <c r="AP175" s="12"/>
      <c r="AQ175" s="12"/>
      <c r="AR175" s="12"/>
      <c r="AS175" s="12"/>
      <c r="AT175" s="63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</row>
    <row r="176" spans="1:61" s="13" customFormat="1" ht="5.25" customHeight="1" thickBot="1" x14ac:dyDescent="0.25">
      <c r="A176" s="32"/>
      <c r="B176" s="33"/>
      <c r="C176" s="34"/>
      <c r="D176" s="35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65"/>
      <c r="AH176" s="36"/>
      <c r="AI176" s="37"/>
      <c r="AJ176" s="98"/>
      <c r="AK176" s="30"/>
      <c r="AL176" s="30"/>
      <c r="AM176" s="30"/>
      <c r="AN176" s="30"/>
      <c r="AO176" s="30"/>
      <c r="AP176" s="27"/>
      <c r="AQ176" s="27"/>
      <c r="AR176" s="27"/>
      <c r="AS176" s="27"/>
      <c r="AT176" s="60"/>
      <c r="AU176" s="27"/>
      <c r="AV176" s="27"/>
      <c r="AW176" s="27"/>
      <c r="AX176" s="27"/>
      <c r="AY176" s="27"/>
      <c r="AZ176" s="27"/>
      <c r="BA176" s="27"/>
      <c r="BB176" s="27"/>
      <c r="BC176" s="27"/>
      <c r="BD176" s="27"/>
      <c r="BE176" s="27"/>
      <c r="BF176" s="27"/>
      <c r="BG176" s="27"/>
      <c r="BH176" s="27"/>
      <c r="BI176" s="27"/>
    </row>
    <row r="177" spans="1:61" s="13" customFormat="1" ht="27" customHeight="1" thickBot="1" x14ac:dyDescent="0.25">
      <c r="A177" s="270" t="s">
        <v>429</v>
      </c>
      <c r="B177" s="272" t="s">
        <v>431</v>
      </c>
      <c r="C177" s="72">
        <v>1</v>
      </c>
      <c r="D177" s="274" t="s">
        <v>14</v>
      </c>
      <c r="E177" s="73" t="s">
        <v>14</v>
      </c>
      <c r="F177" s="73" t="s">
        <v>14</v>
      </c>
      <c r="G177" s="73" t="s">
        <v>14</v>
      </c>
      <c r="H177" s="106" t="s">
        <v>14</v>
      </c>
      <c r="I177" s="106" t="s">
        <v>14</v>
      </c>
      <c r="J177" s="106" t="s">
        <v>14</v>
      </c>
      <c r="K177" s="274">
        <v>25</v>
      </c>
      <c r="L177" s="274" t="s">
        <v>14</v>
      </c>
      <c r="M177" s="274" t="s">
        <v>435</v>
      </c>
      <c r="N177" s="274" t="s">
        <v>14</v>
      </c>
      <c r="O177" s="106">
        <v>16</v>
      </c>
      <c r="P177" s="74" t="s">
        <v>14</v>
      </c>
      <c r="Q177" s="75" t="s">
        <v>14</v>
      </c>
      <c r="R177" s="78" t="s">
        <v>14</v>
      </c>
      <c r="S177" s="76" t="s">
        <v>14</v>
      </c>
      <c r="T177" s="77" t="s">
        <v>14</v>
      </c>
      <c r="U177" s="78" t="s">
        <v>14</v>
      </c>
      <c r="V177" s="79" t="s">
        <v>14</v>
      </c>
      <c r="W177" s="75" t="s">
        <v>14</v>
      </c>
      <c r="X177" s="76" t="s">
        <v>14</v>
      </c>
      <c r="Y177" s="77" t="s">
        <v>14</v>
      </c>
      <c r="Z177" s="80" t="s">
        <v>14</v>
      </c>
      <c r="AA177" s="78" t="s">
        <v>14</v>
      </c>
      <c r="AB177" s="79">
        <v>12</v>
      </c>
      <c r="AC177" s="78" t="s">
        <v>411</v>
      </c>
      <c r="AD177" s="78" t="s">
        <v>62</v>
      </c>
      <c r="AE177" s="289" t="s">
        <v>412</v>
      </c>
      <c r="AF177" s="190" t="s">
        <v>0</v>
      </c>
      <c r="AG177" s="289" t="s">
        <v>14</v>
      </c>
      <c r="AH177" s="285" t="s">
        <v>14</v>
      </c>
      <c r="AI177" s="287" t="s">
        <v>14</v>
      </c>
      <c r="AJ177" s="99">
        <f>IF(Q177="voda",P177,0)*C177</f>
        <v>0</v>
      </c>
      <c r="AK177" s="25">
        <f>IF(Q177="plyn",P177,0)*C177</f>
        <v>0</v>
      </c>
      <c r="AL177" s="25">
        <f>IF(Q177="plyn",S177,0)*C177</f>
        <v>0</v>
      </c>
      <c r="AM177" s="26">
        <f>IF(W177="voda",V177,0)*C177</f>
        <v>0</v>
      </c>
      <c r="AN177" s="26">
        <f>IF(AD177="230",0,AB177)*C177</f>
        <v>12</v>
      </c>
      <c r="AO177" s="26">
        <f>IF(AD177="230",AB177,0)*C177</f>
        <v>0</v>
      </c>
      <c r="AP177" s="27"/>
      <c r="AQ177" s="60">
        <f>AN177+AO177</f>
        <v>12</v>
      </c>
      <c r="AR177" s="27"/>
      <c r="AS177" s="27">
        <v>365</v>
      </c>
      <c r="AT177" s="60">
        <f>AQ177*AR177*AS177/1000</f>
        <v>0</v>
      </c>
      <c r="AU177" s="27"/>
      <c r="AV177" s="27"/>
      <c r="AW177" s="27"/>
      <c r="AX177" s="27"/>
      <c r="AY177" s="27"/>
      <c r="AZ177" s="27"/>
      <c r="BA177" s="27"/>
      <c r="BB177" s="27"/>
      <c r="BC177" s="27"/>
      <c r="BD177" s="27"/>
      <c r="BE177" s="27"/>
      <c r="BF177" s="27"/>
      <c r="BG177" s="27"/>
      <c r="BH177" s="27"/>
      <c r="BI177" s="27"/>
    </row>
    <row r="178" spans="1:61" s="13" customFormat="1" ht="27" customHeight="1" thickBot="1" x14ac:dyDescent="0.25">
      <c r="A178" s="271"/>
      <c r="B178" s="273"/>
      <c r="C178" s="95">
        <v>1</v>
      </c>
      <c r="D178" s="275"/>
      <c r="E178" s="82" t="s">
        <v>14</v>
      </c>
      <c r="F178" s="82" t="s">
        <v>14</v>
      </c>
      <c r="G178" s="82" t="s">
        <v>14</v>
      </c>
      <c r="H178" s="107" t="s">
        <v>14</v>
      </c>
      <c r="I178" s="107" t="s">
        <v>14</v>
      </c>
      <c r="J178" s="107" t="s">
        <v>14</v>
      </c>
      <c r="K178" s="275"/>
      <c r="L178" s="275"/>
      <c r="M178" s="275"/>
      <c r="N178" s="275"/>
      <c r="O178" s="107" t="s">
        <v>14</v>
      </c>
      <c r="P178" s="83" t="s">
        <v>14</v>
      </c>
      <c r="Q178" s="84" t="s">
        <v>14</v>
      </c>
      <c r="R178" s="85" t="s">
        <v>14</v>
      </c>
      <c r="S178" s="84" t="s">
        <v>14</v>
      </c>
      <c r="T178" s="86" t="s">
        <v>14</v>
      </c>
      <c r="U178" s="85" t="s">
        <v>14</v>
      </c>
      <c r="V178" s="83" t="s">
        <v>14</v>
      </c>
      <c r="W178" s="84" t="s">
        <v>14</v>
      </c>
      <c r="X178" s="84" t="s">
        <v>14</v>
      </c>
      <c r="Y178" s="86" t="s">
        <v>14</v>
      </c>
      <c r="Z178" s="87" t="s">
        <v>14</v>
      </c>
      <c r="AA178" s="85" t="s">
        <v>14</v>
      </c>
      <c r="AB178" s="88">
        <v>0.5</v>
      </c>
      <c r="AC178" s="85" t="s">
        <v>14</v>
      </c>
      <c r="AD178" s="89" t="s">
        <v>74</v>
      </c>
      <c r="AE178" s="290"/>
      <c r="AF178" s="190"/>
      <c r="AG178" s="290"/>
      <c r="AH178" s="286"/>
      <c r="AI178" s="288"/>
      <c r="AJ178" s="99">
        <f>IF(Q178="voda",P178,0)*C178</f>
        <v>0</v>
      </c>
      <c r="AK178" s="25">
        <f>IF(Q178="plyn",P178,0)*C178</f>
        <v>0</v>
      </c>
      <c r="AL178" s="25">
        <f>IF(Q178="plyn",S178,0)*C178</f>
        <v>0</v>
      </c>
      <c r="AM178" s="26">
        <f>IF(W178="voda",V178,0)*C177</f>
        <v>0</v>
      </c>
      <c r="AN178" s="26">
        <f>IF(AD178="1f/ 230V",0,AB178)*C178</f>
        <v>0</v>
      </c>
      <c r="AO178" s="26">
        <f>IF(AD178="400",0,AB178)*C178</f>
        <v>0.5</v>
      </c>
      <c r="AP178" s="27"/>
      <c r="AQ178" s="60">
        <f>AN178+AO178</f>
        <v>0.5</v>
      </c>
      <c r="AR178" s="27"/>
      <c r="AS178" s="27">
        <v>365</v>
      </c>
      <c r="AT178" s="60">
        <f>AQ178*AR178*AS178/1000</f>
        <v>0</v>
      </c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  <c r="BE178" s="27"/>
      <c r="BF178" s="27"/>
      <c r="BG178" s="27"/>
      <c r="BH178" s="27"/>
      <c r="BI178" s="27"/>
    </row>
    <row r="179" spans="1:61" s="13" customFormat="1" ht="12.75" customHeight="1" x14ac:dyDescent="0.2">
      <c r="A179" s="276"/>
      <c r="B179" s="278"/>
      <c r="C179" s="69" t="s">
        <v>36</v>
      </c>
      <c r="D179" s="255" t="s">
        <v>116</v>
      </c>
      <c r="E179" s="256"/>
      <c r="F179" s="256"/>
      <c r="G179" s="256"/>
      <c r="H179" s="256"/>
      <c r="I179" s="256"/>
      <c r="J179" s="256"/>
      <c r="K179" s="256"/>
      <c r="L179" s="256"/>
      <c r="M179" s="256"/>
      <c r="N179" s="256"/>
      <c r="O179" s="256"/>
      <c r="P179" s="256"/>
      <c r="Q179" s="256"/>
      <c r="R179" s="256"/>
      <c r="S179" s="256"/>
      <c r="T179" s="256"/>
      <c r="U179" s="256"/>
      <c r="V179" s="256"/>
      <c r="W179" s="256"/>
      <c r="X179" s="256"/>
      <c r="Y179" s="256"/>
      <c r="Z179" s="256"/>
      <c r="AA179" s="256"/>
      <c r="AB179" s="256"/>
      <c r="AC179" s="256"/>
      <c r="AD179" s="256"/>
      <c r="AE179" s="256"/>
      <c r="AF179" s="256"/>
      <c r="AG179" s="256"/>
      <c r="AH179" s="256"/>
      <c r="AI179" s="257"/>
      <c r="AJ179" s="100"/>
      <c r="AK179" s="11"/>
      <c r="AL179" s="11"/>
      <c r="AM179" s="11"/>
      <c r="AN179" s="11"/>
      <c r="AO179" s="11"/>
      <c r="AP179" s="12"/>
      <c r="AQ179" s="12"/>
      <c r="AR179" s="12"/>
      <c r="AS179" s="12"/>
      <c r="AT179" s="63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</row>
    <row r="180" spans="1:61" s="13" customFormat="1" ht="12.75" customHeight="1" x14ac:dyDescent="0.2">
      <c r="A180" s="277"/>
      <c r="B180" s="253"/>
      <c r="C180" s="57" t="s">
        <v>69</v>
      </c>
      <c r="D180" s="258" t="s">
        <v>115</v>
      </c>
      <c r="E180" s="259"/>
      <c r="F180" s="259"/>
      <c r="G180" s="259"/>
      <c r="H180" s="259"/>
      <c r="I180" s="259"/>
      <c r="J180" s="259"/>
      <c r="K180" s="259"/>
      <c r="L180" s="259"/>
      <c r="M180" s="259"/>
      <c r="N180" s="259"/>
      <c r="O180" s="259"/>
      <c r="P180" s="259"/>
      <c r="Q180" s="259"/>
      <c r="R180" s="259"/>
      <c r="S180" s="259"/>
      <c r="T180" s="259"/>
      <c r="U180" s="259"/>
      <c r="V180" s="259"/>
      <c r="W180" s="259"/>
      <c r="X180" s="259"/>
      <c r="Y180" s="259"/>
      <c r="Z180" s="259"/>
      <c r="AA180" s="259"/>
      <c r="AB180" s="259"/>
      <c r="AC180" s="259"/>
      <c r="AD180" s="259"/>
      <c r="AE180" s="259"/>
      <c r="AF180" s="259"/>
      <c r="AG180" s="259"/>
      <c r="AH180" s="259"/>
      <c r="AI180" s="260"/>
      <c r="AJ180" s="100"/>
      <c r="AK180" s="11"/>
      <c r="AL180" s="11"/>
      <c r="AM180" s="11"/>
      <c r="AN180" s="11"/>
      <c r="AO180" s="11"/>
      <c r="AP180" s="12"/>
      <c r="AQ180" s="12"/>
      <c r="AR180" s="12"/>
      <c r="AS180" s="12"/>
      <c r="AT180" s="63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</row>
    <row r="181" spans="1:61" s="13" customFormat="1" ht="12.75" customHeight="1" x14ac:dyDescent="0.2">
      <c r="A181" s="277"/>
      <c r="B181" s="253"/>
      <c r="C181" s="57" t="s">
        <v>63</v>
      </c>
      <c r="D181" s="258" t="s">
        <v>109</v>
      </c>
      <c r="E181" s="259"/>
      <c r="F181" s="259"/>
      <c r="G181" s="259"/>
      <c r="H181" s="259"/>
      <c r="I181" s="259"/>
      <c r="J181" s="259"/>
      <c r="K181" s="259"/>
      <c r="L181" s="259"/>
      <c r="M181" s="259"/>
      <c r="N181" s="259"/>
      <c r="O181" s="259"/>
      <c r="P181" s="259"/>
      <c r="Q181" s="259"/>
      <c r="R181" s="259"/>
      <c r="S181" s="259"/>
      <c r="T181" s="259"/>
      <c r="U181" s="259"/>
      <c r="V181" s="259"/>
      <c r="W181" s="259"/>
      <c r="X181" s="259"/>
      <c r="Y181" s="259"/>
      <c r="Z181" s="259"/>
      <c r="AA181" s="259"/>
      <c r="AB181" s="259"/>
      <c r="AC181" s="259"/>
      <c r="AD181" s="259"/>
      <c r="AE181" s="259"/>
      <c r="AF181" s="259"/>
      <c r="AG181" s="259"/>
      <c r="AH181" s="259"/>
      <c r="AI181" s="260"/>
      <c r="AJ181" s="100"/>
      <c r="AK181" s="11"/>
      <c r="AL181" s="11"/>
      <c r="AM181" s="11"/>
      <c r="AN181" s="11"/>
      <c r="AO181" s="11"/>
      <c r="AP181" s="12"/>
      <c r="AQ181" s="12"/>
      <c r="AR181" s="12"/>
      <c r="AS181" s="12"/>
      <c r="AT181" s="63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</row>
    <row r="182" spans="1:61" s="13" customFormat="1" ht="11.25" customHeight="1" x14ac:dyDescent="0.2">
      <c r="A182" s="277"/>
      <c r="B182" s="253"/>
      <c r="C182" s="56" t="s">
        <v>47</v>
      </c>
      <c r="D182" s="258" t="s">
        <v>348</v>
      </c>
      <c r="E182" s="259"/>
      <c r="F182" s="259"/>
      <c r="G182" s="259"/>
      <c r="H182" s="259"/>
      <c r="I182" s="259"/>
      <c r="J182" s="259"/>
      <c r="K182" s="259"/>
      <c r="L182" s="259"/>
      <c r="M182" s="259"/>
      <c r="N182" s="259"/>
      <c r="O182" s="259"/>
      <c r="P182" s="259"/>
      <c r="Q182" s="259"/>
      <c r="R182" s="259"/>
      <c r="S182" s="259"/>
      <c r="T182" s="259"/>
      <c r="U182" s="259"/>
      <c r="V182" s="259"/>
      <c r="W182" s="259"/>
      <c r="X182" s="259"/>
      <c r="Y182" s="259"/>
      <c r="Z182" s="259"/>
      <c r="AA182" s="259"/>
      <c r="AB182" s="259"/>
      <c r="AC182" s="259"/>
      <c r="AD182" s="259"/>
      <c r="AE182" s="259"/>
      <c r="AF182" s="259"/>
      <c r="AG182" s="259"/>
      <c r="AH182" s="259"/>
      <c r="AI182" s="260"/>
      <c r="AJ182" s="99"/>
      <c r="AK182" s="25"/>
      <c r="AL182" s="25"/>
      <c r="AM182" s="25"/>
      <c r="AN182" s="26"/>
      <c r="AO182" s="26"/>
      <c r="AP182" s="27"/>
      <c r="AQ182" s="27"/>
      <c r="AR182" s="27"/>
      <c r="AS182" s="27"/>
      <c r="AT182" s="60"/>
      <c r="AU182" s="27"/>
      <c r="AV182" s="27"/>
      <c r="AW182" s="27"/>
      <c r="AX182" s="27"/>
      <c r="AY182" s="27"/>
      <c r="AZ182" s="27"/>
      <c r="BA182" s="27"/>
      <c r="BB182" s="27"/>
      <c r="BC182" s="27"/>
      <c r="BD182" s="27"/>
      <c r="BE182" s="27"/>
      <c r="BF182" s="27"/>
      <c r="BG182" s="27"/>
      <c r="BH182" s="27"/>
      <c r="BI182" s="27"/>
    </row>
    <row r="183" spans="1:61" s="13" customFormat="1" ht="11.25" customHeight="1" x14ac:dyDescent="0.2">
      <c r="A183" s="277"/>
      <c r="B183" s="253"/>
      <c r="C183" s="56" t="s">
        <v>318</v>
      </c>
      <c r="D183" s="258" t="s">
        <v>325</v>
      </c>
      <c r="E183" s="259"/>
      <c r="F183" s="259"/>
      <c r="G183" s="259"/>
      <c r="H183" s="259"/>
      <c r="I183" s="259"/>
      <c r="J183" s="259"/>
      <c r="K183" s="259"/>
      <c r="L183" s="259"/>
      <c r="M183" s="259"/>
      <c r="N183" s="259"/>
      <c r="O183" s="259"/>
      <c r="P183" s="259"/>
      <c r="Q183" s="259"/>
      <c r="R183" s="259"/>
      <c r="S183" s="259"/>
      <c r="T183" s="259"/>
      <c r="U183" s="259"/>
      <c r="V183" s="259"/>
      <c r="W183" s="259"/>
      <c r="X183" s="259"/>
      <c r="Y183" s="259"/>
      <c r="Z183" s="259"/>
      <c r="AA183" s="259"/>
      <c r="AB183" s="259"/>
      <c r="AC183" s="259"/>
      <c r="AD183" s="259"/>
      <c r="AE183" s="259"/>
      <c r="AF183" s="259"/>
      <c r="AG183" s="259"/>
      <c r="AH183" s="259"/>
      <c r="AI183" s="260"/>
      <c r="AJ183" s="99"/>
      <c r="AK183" s="25"/>
      <c r="AL183" s="25"/>
      <c r="AM183" s="25"/>
      <c r="AN183" s="26"/>
      <c r="AO183" s="26"/>
      <c r="AP183" s="27"/>
      <c r="AQ183" s="27"/>
      <c r="AR183" s="27"/>
      <c r="AS183" s="27"/>
      <c r="AT183" s="60"/>
      <c r="AU183" s="27"/>
      <c r="AV183" s="27"/>
      <c r="AW183" s="27"/>
      <c r="AX183" s="27"/>
      <c r="AY183" s="27"/>
      <c r="AZ183" s="27"/>
      <c r="BA183" s="27"/>
      <c r="BB183" s="27"/>
      <c r="BC183" s="27"/>
      <c r="BD183" s="27"/>
      <c r="BE183" s="27"/>
      <c r="BF183" s="27"/>
      <c r="BG183" s="27"/>
      <c r="BH183" s="27"/>
      <c r="BI183" s="27"/>
    </row>
    <row r="184" spans="1:61" s="13" customFormat="1" ht="13.5" customHeight="1" thickBot="1" x14ac:dyDescent="0.25">
      <c r="A184" s="277"/>
      <c r="B184" s="253"/>
      <c r="C184" s="58" t="s">
        <v>38</v>
      </c>
      <c r="D184" s="261" t="s">
        <v>118</v>
      </c>
      <c r="E184" s="262"/>
      <c r="F184" s="262"/>
      <c r="G184" s="262"/>
      <c r="H184" s="262"/>
      <c r="I184" s="262"/>
      <c r="J184" s="262"/>
      <c r="K184" s="262"/>
      <c r="L184" s="262"/>
      <c r="M184" s="262"/>
      <c r="N184" s="262"/>
      <c r="O184" s="262"/>
      <c r="P184" s="262"/>
      <c r="Q184" s="262"/>
      <c r="R184" s="262"/>
      <c r="S184" s="262"/>
      <c r="T184" s="262"/>
      <c r="U184" s="262"/>
      <c r="V184" s="262"/>
      <c r="W184" s="262"/>
      <c r="X184" s="262"/>
      <c r="Y184" s="262"/>
      <c r="Z184" s="262"/>
      <c r="AA184" s="262"/>
      <c r="AB184" s="262"/>
      <c r="AC184" s="262"/>
      <c r="AD184" s="262"/>
      <c r="AE184" s="262"/>
      <c r="AF184" s="262"/>
      <c r="AG184" s="262"/>
      <c r="AH184" s="262"/>
      <c r="AI184" s="263"/>
      <c r="AJ184" s="100"/>
      <c r="AK184" s="11"/>
      <c r="AL184" s="11"/>
      <c r="AM184" s="11"/>
      <c r="AN184" s="11"/>
      <c r="AO184" s="11"/>
      <c r="AP184" s="12"/>
      <c r="AQ184" s="12"/>
      <c r="AR184" s="12"/>
      <c r="AS184" s="12"/>
      <c r="AT184" s="63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</row>
    <row r="185" spans="1:61" s="13" customFormat="1" ht="5.25" customHeight="1" thickBot="1" x14ac:dyDescent="0.25">
      <c r="A185" s="71"/>
      <c r="B185" s="33"/>
      <c r="C185" s="34"/>
      <c r="D185" s="35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65"/>
      <c r="AD185" s="65"/>
      <c r="AE185" s="36"/>
      <c r="AF185" s="36"/>
      <c r="AG185" s="36"/>
      <c r="AH185" s="36"/>
      <c r="AI185" s="37"/>
      <c r="AJ185" s="98"/>
      <c r="AK185" s="30"/>
      <c r="AL185" s="30"/>
      <c r="AM185" s="30"/>
      <c r="AN185" s="30"/>
      <c r="AO185" s="30"/>
      <c r="AP185" s="27"/>
      <c r="AQ185" s="27"/>
      <c r="AR185" s="27"/>
      <c r="AS185" s="27"/>
      <c r="AT185" s="60"/>
      <c r="AU185" s="27"/>
      <c r="AV185" s="27"/>
      <c r="AW185" s="27"/>
      <c r="AX185" s="27"/>
      <c r="AY185" s="27"/>
      <c r="AZ185" s="27"/>
      <c r="BA185" s="27"/>
      <c r="BB185" s="27"/>
      <c r="BC185" s="27"/>
      <c r="BD185" s="27"/>
      <c r="BE185" s="27"/>
      <c r="BF185" s="27"/>
      <c r="BG185" s="27"/>
      <c r="BH185" s="27"/>
      <c r="BI185" s="27"/>
    </row>
    <row r="186" spans="1:61" s="13" customFormat="1" ht="27" customHeight="1" thickBot="1" x14ac:dyDescent="0.25">
      <c r="A186" s="191" t="s">
        <v>436</v>
      </c>
      <c r="B186" s="188" t="s">
        <v>437</v>
      </c>
      <c r="C186" s="128">
        <v>1</v>
      </c>
      <c r="D186" s="106" t="s">
        <v>14</v>
      </c>
      <c r="E186" s="73"/>
      <c r="F186" s="73">
        <v>2583</v>
      </c>
      <c r="G186" s="73" t="s">
        <v>14</v>
      </c>
      <c r="H186" s="106">
        <v>20</v>
      </c>
      <c r="I186" s="106" t="s">
        <v>14</v>
      </c>
      <c r="J186" s="106" t="s">
        <v>14</v>
      </c>
      <c r="K186" s="106">
        <v>22</v>
      </c>
      <c r="L186" s="106" t="s">
        <v>14</v>
      </c>
      <c r="M186" s="143">
        <v>50</v>
      </c>
      <c r="N186" s="106" t="s">
        <v>14</v>
      </c>
      <c r="O186" s="106">
        <v>3</v>
      </c>
      <c r="P186" s="74">
        <v>3</v>
      </c>
      <c r="Q186" s="75" t="s">
        <v>36</v>
      </c>
      <c r="R186" s="78" t="s">
        <v>438</v>
      </c>
      <c r="S186" s="76" t="s">
        <v>14</v>
      </c>
      <c r="T186" s="77" t="s">
        <v>14</v>
      </c>
      <c r="U186" s="78" t="s">
        <v>14</v>
      </c>
      <c r="V186" s="79">
        <v>8.07</v>
      </c>
      <c r="W186" s="75" t="s">
        <v>433</v>
      </c>
      <c r="X186" s="76">
        <v>1.26</v>
      </c>
      <c r="Y186" s="77">
        <v>17</v>
      </c>
      <c r="Z186" s="80" t="s">
        <v>14</v>
      </c>
      <c r="AA186" s="78" t="s">
        <v>434</v>
      </c>
      <c r="AB186" s="79">
        <v>6.75</v>
      </c>
      <c r="AC186" s="78" t="s">
        <v>439</v>
      </c>
      <c r="AD186" s="78" t="s">
        <v>440</v>
      </c>
      <c r="AE186" s="186" t="s">
        <v>73</v>
      </c>
      <c r="AF186" s="190" t="s">
        <v>441</v>
      </c>
      <c r="AG186" s="189" t="s">
        <v>69</v>
      </c>
      <c r="AH186" s="186" t="s">
        <v>69</v>
      </c>
      <c r="AI186" s="187" t="s">
        <v>0</v>
      </c>
      <c r="AJ186" s="99">
        <f>IF(Q186="voda",P186,0)*C186</f>
        <v>0</v>
      </c>
      <c r="AK186" s="25">
        <f>IF(Q186="plyn",P186,0)*C186</f>
        <v>0</v>
      </c>
      <c r="AL186" s="25">
        <f>IF(Q186="plyn",S186,0)*C186</f>
        <v>0</v>
      </c>
      <c r="AM186" s="26">
        <f>IF(W186="voda",V186,0)*C186</f>
        <v>8.07</v>
      </c>
      <c r="AN186" s="26">
        <f>IF(AD186="230",0,AB186)*C186</f>
        <v>6.75</v>
      </c>
      <c r="AO186" s="26">
        <f>IF(AD186="230",AB186,0)*C186</f>
        <v>0</v>
      </c>
      <c r="AP186" s="27"/>
      <c r="AQ186" s="60">
        <f>AN186+AO186</f>
        <v>6.75</v>
      </c>
      <c r="AR186" s="27"/>
      <c r="AS186" s="27">
        <v>365</v>
      </c>
      <c r="AT186" s="60">
        <f>AQ186*AR186*AS186/1000</f>
        <v>0</v>
      </c>
      <c r="AU186" s="27"/>
      <c r="AV186" s="27"/>
      <c r="AW186" s="27"/>
      <c r="AX186" s="27"/>
      <c r="AY186" s="27"/>
      <c r="AZ186" s="27"/>
      <c r="BA186" s="27"/>
      <c r="BB186" s="27"/>
      <c r="BC186" s="27"/>
      <c r="BD186" s="27"/>
      <c r="BE186" s="27"/>
      <c r="BF186" s="27"/>
      <c r="BG186" s="27"/>
      <c r="BH186" s="27"/>
      <c r="BI186" s="27"/>
    </row>
    <row r="187" spans="1:61" s="13" customFormat="1" ht="12.75" customHeight="1" x14ac:dyDescent="0.2">
      <c r="A187" s="282"/>
      <c r="B187" s="278"/>
      <c r="C187" s="69" t="s">
        <v>36</v>
      </c>
      <c r="D187" s="279" t="s">
        <v>108</v>
      </c>
      <c r="E187" s="280"/>
      <c r="F187" s="280"/>
      <c r="G187" s="280"/>
      <c r="H187" s="280"/>
      <c r="I187" s="280"/>
      <c r="J187" s="280"/>
      <c r="K187" s="280"/>
      <c r="L187" s="280"/>
      <c r="M187" s="280"/>
      <c r="N187" s="280"/>
      <c r="O187" s="280"/>
      <c r="P187" s="280"/>
      <c r="Q187" s="280"/>
      <c r="R187" s="280"/>
      <c r="S187" s="280"/>
      <c r="T187" s="280"/>
      <c r="U187" s="280"/>
      <c r="V187" s="280"/>
      <c r="W187" s="280"/>
      <c r="X187" s="280"/>
      <c r="Y187" s="280"/>
      <c r="Z187" s="280"/>
      <c r="AA187" s="280"/>
      <c r="AB187" s="280"/>
      <c r="AC187" s="280"/>
      <c r="AD187" s="280"/>
      <c r="AE187" s="280"/>
      <c r="AF187" s="280"/>
      <c r="AG187" s="280"/>
      <c r="AH187" s="280"/>
      <c r="AI187" s="281"/>
      <c r="AJ187" s="100"/>
      <c r="AK187" s="11"/>
      <c r="AL187" s="11"/>
      <c r="AM187" s="11"/>
      <c r="AN187" s="11"/>
      <c r="AO187" s="11"/>
      <c r="AP187" s="12"/>
      <c r="AQ187" s="12"/>
      <c r="AR187" s="12"/>
      <c r="AS187" s="12"/>
      <c r="AT187" s="63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</row>
    <row r="188" spans="1:61" s="13" customFormat="1" ht="12.75" customHeight="1" x14ac:dyDescent="0.2">
      <c r="A188" s="283"/>
      <c r="B188" s="253"/>
      <c r="C188" s="57" t="s">
        <v>69</v>
      </c>
      <c r="D188" s="258" t="s">
        <v>427</v>
      </c>
      <c r="E188" s="259"/>
      <c r="F188" s="259"/>
      <c r="G188" s="259"/>
      <c r="H188" s="259"/>
      <c r="I188" s="259"/>
      <c r="J188" s="259"/>
      <c r="K188" s="259"/>
      <c r="L188" s="259"/>
      <c r="M188" s="259"/>
      <c r="N188" s="259"/>
      <c r="O188" s="259"/>
      <c r="P188" s="259"/>
      <c r="Q188" s="259"/>
      <c r="R188" s="259"/>
      <c r="S188" s="259"/>
      <c r="T188" s="259"/>
      <c r="U188" s="259"/>
      <c r="V188" s="259"/>
      <c r="W188" s="259"/>
      <c r="X188" s="259"/>
      <c r="Y188" s="259"/>
      <c r="Z188" s="259"/>
      <c r="AA188" s="259"/>
      <c r="AB188" s="259"/>
      <c r="AC188" s="259"/>
      <c r="AD188" s="259"/>
      <c r="AE188" s="259"/>
      <c r="AF188" s="259"/>
      <c r="AG188" s="259"/>
      <c r="AH188" s="259"/>
      <c r="AI188" s="260"/>
      <c r="AJ188" s="100"/>
      <c r="AK188" s="11"/>
      <c r="AL188" s="11"/>
      <c r="AM188" s="11"/>
      <c r="AN188" s="11"/>
      <c r="AO188" s="11"/>
      <c r="AP188" s="12"/>
      <c r="AQ188" s="12"/>
      <c r="AR188" s="12"/>
      <c r="AS188" s="12"/>
      <c r="AT188" s="63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</row>
    <row r="189" spans="1:61" s="13" customFormat="1" ht="12.75" customHeight="1" x14ac:dyDescent="0.2">
      <c r="A189" s="283"/>
      <c r="B189" s="253"/>
      <c r="C189" s="56" t="s">
        <v>113</v>
      </c>
      <c r="D189" s="258" t="s">
        <v>114</v>
      </c>
      <c r="E189" s="259"/>
      <c r="F189" s="259"/>
      <c r="G189" s="259"/>
      <c r="H189" s="259"/>
      <c r="I189" s="259"/>
      <c r="J189" s="259"/>
      <c r="K189" s="259"/>
      <c r="L189" s="259"/>
      <c r="M189" s="259"/>
      <c r="N189" s="259"/>
      <c r="O189" s="259"/>
      <c r="P189" s="259"/>
      <c r="Q189" s="259"/>
      <c r="R189" s="259"/>
      <c r="S189" s="259"/>
      <c r="T189" s="259"/>
      <c r="U189" s="259"/>
      <c r="V189" s="259"/>
      <c r="W189" s="259"/>
      <c r="X189" s="259"/>
      <c r="Y189" s="259"/>
      <c r="Z189" s="259"/>
      <c r="AA189" s="259"/>
      <c r="AB189" s="259"/>
      <c r="AC189" s="259"/>
      <c r="AD189" s="259"/>
      <c r="AE189" s="259"/>
      <c r="AF189" s="259"/>
      <c r="AG189" s="259"/>
      <c r="AH189" s="259"/>
      <c r="AI189" s="260"/>
      <c r="AJ189" s="100"/>
      <c r="AK189" s="11"/>
      <c r="AL189" s="11"/>
      <c r="AM189" s="11"/>
      <c r="AN189" s="11"/>
      <c r="AO189" s="11"/>
      <c r="AP189" s="12"/>
      <c r="AQ189" s="12"/>
      <c r="AR189" s="12"/>
      <c r="AS189" s="12"/>
      <c r="AT189" s="63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</row>
    <row r="190" spans="1:61" s="13" customFormat="1" ht="11.25" customHeight="1" x14ac:dyDescent="0.2">
      <c r="A190" s="283"/>
      <c r="B190" s="253"/>
      <c r="C190" s="56" t="s">
        <v>47</v>
      </c>
      <c r="D190" s="267" t="s">
        <v>111</v>
      </c>
      <c r="E190" s="268"/>
      <c r="F190" s="268"/>
      <c r="G190" s="268"/>
      <c r="H190" s="268"/>
      <c r="I190" s="268"/>
      <c r="J190" s="268"/>
      <c r="K190" s="268"/>
      <c r="L190" s="268"/>
      <c r="M190" s="268"/>
      <c r="N190" s="268"/>
      <c r="O190" s="268"/>
      <c r="P190" s="268"/>
      <c r="Q190" s="268"/>
      <c r="R190" s="268"/>
      <c r="S190" s="268"/>
      <c r="T190" s="268"/>
      <c r="U190" s="268"/>
      <c r="V190" s="268"/>
      <c r="W190" s="268"/>
      <c r="X190" s="268"/>
      <c r="Y190" s="268"/>
      <c r="Z190" s="268"/>
      <c r="AA190" s="268"/>
      <c r="AB190" s="268"/>
      <c r="AC190" s="268"/>
      <c r="AD190" s="268"/>
      <c r="AE190" s="268"/>
      <c r="AF190" s="268"/>
      <c r="AG190" s="268"/>
      <c r="AH190" s="268"/>
      <c r="AI190" s="269"/>
      <c r="AJ190" s="99"/>
      <c r="AK190" s="25"/>
      <c r="AL190" s="25"/>
      <c r="AM190" s="25"/>
      <c r="AN190" s="26"/>
      <c r="AO190" s="26"/>
      <c r="AP190" s="27"/>
      <c r="AQ190" s="27"/>
      <c r="AR190" s="27"/>
      <c r="AS190" s="27"/>
      <c r="AT190" s="60"/>
      <c r="AU190" s="27"/>
      <c r="AV190" s="27"/>
      <c r="AW190" s="27"/>
      <c r="AX190" s="27"/>
      <c r="AY190" s="27"/>
      <c r="AZ190" s="27"/>
      <c r="BA190" s="27"/>
      <c r="BB190" s="27"/>
      <c r="BC190" s="27"/>
      <c r="BD190" s="27"/>
      <c r="BE190" s="27"/>
      <c r="BF190" s="27"/>
      <c r="BG190" s="27"/>
      <c r="BH190" s="27"/>
      <c r="BI190" s="27"/>
    </row>
    <row r="191" spans="1:61" s="13" customFormat="1" ht="13.5" customHeight="1" thickBot="1" x14ac:dyDescent="0.25">
      <c r="A191" s="284"/>
      <c r="B191" s="254"/>
      <c r="C191" s="58" t="s">
        <v>38</v>
      </c>
      <c r="D191" s="261" t="s">
        <v>112</v>
      </c>
      <c r="E191" s="262"/>
      <c r="F191" s="262"/>
      <c r="G191" s="262"/>
      <c r="H191" s="262"/>
      <c r="I191" s="262"/>
      <c r="J191" s="262"/>
      <c r="K191" s="262"/>
      <c r="L191" s="262"/>
      <c r="M191" s="262"/>
      <c r="N191" s="262"/>
      <c r="O191" s="262"/>
      <c r="P191" s="262"/>
      <c r="Q191" s="262"/>
      <c r="R191" s="262"/>
      <c r="S191" s="262"/>
      <c r="T191" s="262"/>
      <c r="U191" s="262"/>
      <c r="V191" s="262"/>
      <c r="W191" s="262"/>
      <c r="X191" s="262"/>
      <c r="Y191" s="262"/>
      <c r="Z191" s="262"/>
      <c r="AA191" s="262"/>
      <c r="AB191" s="262"/>
      <c r="AC191" s="262"/>
      <c r="AD191" s="262"/>
      <c r="AE191" s="262"/>
      <c r="AF191" s="262"/>
      <c r="AG191" s="262"/>
      <c r="AH191" s="262"/>
      <c r="AI191" s="263"/>
      <c r="AJ191" s="100"/>
      <c r="AK191" s="11"/>
      <c r="AL191" s="11"/>
      <c r="AM191" s="11"/>
      <c r="AN191" s="11"/>
      <c r="AO191" s="11"/>
      <c r="AP191" s="12"/>
      <c r="AQ191" s="12"/>
      <c r="AR191" s="12"/>
      <c r="AS191" s="12"/>
      <c r="AT191" s="63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</row>
    <row r="192" spans="1:61" s="13" customFormat="1" ht="5.25" customHeight="1" thickBot="1" x14ac:dyDescent="0.25">
      <c r="A192" s="71"/>
      <c r="B192" s="33"/>
      <c r="C192" s="34"/>
      <c r="D192" s="35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65"/>
      <c r="AD192" s="65"/>
      <c r="AE192" s="36"/>
      <c r="AF192" s="36"/>
      <c r="AG192" s="36"/>
      <c r="AH192" s="36"/>
      <c r="AI192" s="37"/>
      <c r="AJ192" s="98"/>
      <c r="AK192" s="30"/>
      <c r="AL192" s="30"/>
      <c r="AM192" s="30"/>
      <c r="AN192" s="30"/>
      <c r="AO192" s="30"/>
      <c r="AP192" s="27"/>
      <c r="AQ192" s="27"/>
      <c r="AR192" s="27"/>
      <c r="AS192" s="27"/>
      <c r="AT192" s="60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</row>
    <row r="193" spans="1:61" s="13" customFormat="1" ht="27" customHeight="1" thickBot="1" x14ac:dyDescent="0.25">
      <c r="A193" s="270" t="s">
        <v>436</v>
      </c>
      <c r="B193" s="272" t="s">
        <v>444</v>
      </c>
      <c r="C193" s="72">
        <v>1</v>
      </c>
      <c r="D193" s="274" t="s">
        <v>14</v>
      </c>
      <c r="E193" s="73" t="s">
        <v>14</v>
      </c>
      <c r="F193" s="73">
        <v>2583</v>
      </c>
      <c r="G193" s="73" t="s">
        <v>14</v>
      </c>
      <c r="H193" s="106" t="s">
        <v>14</v>
      </c>
      <c r="I193" s="106" t="s">
        <v>14</v>
      </c>
      <c r="J193" s="106" t="s">
        <v>14</v>
      </c>
      <c r="K193" s="274">
        <v>22</v>
      </c>
      <c r="L193" s="274" t="s">
        <v>14</v>
      </c>
      <c r="M193" s="274">
        <v>50</v>
      </c>
      <c r="N193" s="274" t="s">
        <v>14</v>
      </c>
      <c r="O193" s="106">
        <v>3</v>
      </c>
      <c r="P193" s="74" t="s">
        <v>14</v>
      </c>
      <c r="Q193" s="75" t="s">
        <v>14</v>
      </c>
      <c r="R193" s="78" t="s">
        <v>14</v>
      </c>
      <c r="S193" s="76" t="s">
        <v>14</v>
      </c>
      <c r="T193" s="77" t="s">
        <v>14</v>
      </c>
      <c r="U193" s="78" t="s">
        <v>14</v>
      </c>
      <c r="V193" s="79" t="s">
        <v>14</v>
      </c>
      <c r="W193" s="75" t="s">
        <v>14</v>
      </c>
      <c r="X193" s="76" t="s">
        <v>14</v>
      </c>
      <c r="Y193" s="77" t="s">
        <v>14</v>
      </c>
      <c r="Z193" s="80" t="s">
        <v>14</v>
      </c>
      <c r="AA193" s="78" t="s">
        <v>14</v>
      </c>
      <c r="AB193" s="79">
        <v>2.25</v>
      </c>
      <c r="AC193" s="78" t="s">
        <v>442</v>
      </c>
      <c r="AD193" s="78" t="s">
        <v>62</v>
      </c>
      <c r="AE193" s="289" t="s">
        <v>443</v>
      </c>
      <c r="AF193" s="190" t="s">
        <v>0</v>
      </c>
      <c r="AG193" s="289" t="s">
        <v>14</v>
      </c>
      <c r="AH193" s="285" t="s">
        <v>14</v>
      </c>
      <c r="AI193" s="287" t="s">
        <v>14</v>
      </c>
      <c r="AJ193" s="99">
        <f>IF(Q193="voda",P193,0)*C193</f>
        <v>0</v>
      </c>
      <c r="AK193" s="25">
        <f>IF(Q193="plyn",P193,0)*C193</f>
        <v>0</v>
      </c>
      <c r="AL193" s="25">
        <f>IF(Q193="plyn",S193,0)*C193</f>
        <v>0</v>
      </c>
      <c r="AM193" s="26">
        <f>IF(W193="voda",V193,0)*C193</f>
        <v>0</v>
      </c>
      <c r="AN193" s="26">
        <f>IF(AD193="230",0,AB193)*C193</f>
        <v>2.25</v>
      </c>
      <c r="AO193" s="26">
        <f>IF(AD193="230",AB193,0)*C193</f>
        <v>0</v>
      </c>
      <c r="AP193" s="27"/>
      <c r="AQ193" s="60">
        <f>AN193+AO193</f>
        <v>2.25</v>
      </c>
      <c r="AR193" s="27"/>
      <c r="AS193" s="27">
        <v>365</v>
      </c>
      <c r="AT193" s="60">
        <f>AQ193*AR193*AS193/1000</f>
        <v>0</v>
      </c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  <c r="BE193" s="27"/>
      <c r="BF193" s="27"/>
      <c r="BG193" s="27"/>
      <c r="BH193" s="27"/>
      <c r="BI193" s="27"/>
    </row>
    <row r="194" spans="1:61" s="13" customFormat="1" ht="27" customHeight="1" thickBot="1" x14ac:dyDescent="0.25">
      <c r="A194" s="271"/>
      <c r="B194" s="273"/>
      <c r="C194" s="95">
        <v>1</v>
      </c>
      <c r="D194" s="275"/>
      <c r="E194" s="82" t="s">
        <v>14</v>
      </c>
      <c r="F194" s="82" t="s">
        <v>14</v>
      </c>
      <c r="G194" s="82" t="s">
        <v>14</v>
      </c>
      <c r="H194" s="107" t="s">
        <v>14</v>
      </c>
      <c r="I194" s="107" t="s">
        <v>14</v>
      </c>
      <c r="J194" s="107" t="s">
        <v>14</v>
      </c>
      <c r="K194" s="275"/>
      <c r="L194" s="275"/>
      <c r="M194" s="275"/>
      <c r="N194" s="275"/>
      <c r="O194" s="107" t="s">
        <v>14</v>
      </c>
      <c r="P194" s="83" t="s">
        <v>14</v>
      </c>
      <c r="Q194" s="84" t="s">
        <v>14</v>
      </c>
      <c r="R194" s="85" t="s">
        <v>14</v>
      </c>
      <c r="S194" s="84" t="s">
        <v>14</v>
      </c>
      <c r="T194" s="86" t="s">
        <v>14</v>
      </c>
      <c r="U194" s="85" t="s">
        <v>14</v>
      </c>
      <c r="V194" s="83" t="s">
        <v>14</v>
      </c>
      <c r="W194" s="84" t="s">
        <v>14</v>
      </c>
      <c r="X194" s="84" t="s">
        <v>14</v>
      </c>
      <c r="Y194" s="86" t="s">
        <v>14</v>
      </c>
      <c r="Z194" s="87" t="s">
        <v>14</v>
      </c>
      <c r="AA194" s="85" t="s">
        <v>14</v>
      </c>
      <c r="AB194" s="88">
        <v>0.5</v>
      </c>
      <c r="AC194" s="85" t="s">
        <v>14</v>
      </c>
      <c r="AD194" s="89" t="s">
        <v>74</v>
      </c>
      <c r="AE194" s="290"/>
      <c r="AF194" s="190"/>
      <c r="AG194" s="290"/>
      <c r="AH194" s="286"/>
      <c r="AI194" s="288"/>
      <c r="AJ194" s="99">
        <f>IF(Q194="voda",P194,0)*C194</f>
        <v>0</v>
      </c>
      <c r="AK194" s="25">
        <f>IF(Q194="plyn",P194,0)*C194</f>
        <v>0</v>
      </c>
      <c r="AL194" s="25">
        <f>IF(Q194="plyn",S194,0)*C194</f>
        <v>0</v>
      </c>
      <c r="AM194" s="26">
        <f>IF(W194="voda",V194,0)*C193</f>
        <v>0</v>
      </c>
      <c r="AN194" s="26">
        <f>IF(AD194="1f/ 230V",0,AB194)*C194</f>
        <v>0</v>
      </c>
      <c r="AO194" s="26">
        <f>IF(AD194="400",0,AB194)*C194</f>
        <v>0.5</v>
      </c>
      <c r="AP194" s="27"/>
      <c r="AQ194" s="60">
        <f>AN194+AO194</f>
        <v>0.5</v>
      </c>
      <c r="AR194" s="27"/>
      <c r="AS194" s="27">
        <v>365</v>
      </c>
      <c r="AT194" s="60">
        <f>AQ194*AR194*AS194/1000</f>
        <v>0</v>
      </c>
      <c r="AU194" s="27"/>
      <c r="AV194" s="27"/>
      <c r="AW194" s="27"/>
      <c r="AX194" s="27"/>
      <c r="AY194" s="27"/>
      <c r="AZ194" s="27"/>
      <c r="BA194" s="27"/>
      <c r="BB194" s="27"/>
      <c r="BC194" s="27"/>
      <c r="BD194" s="27"/>
      <c r="BE194" s="27"/>
      <c r="BF194" s="27"/>
      <c r="BG194" s="27"/>
      <c r="BH194" s="27"/>
      <c r="BI194" s="27"/>
    </row>
    <row r="195" spans="1:61" s="13" customFormat="1" ht="12.75" customHeight="1" x14ac:dyDescent="0.2">
      <c r="A195" s="276"/>
      <c r="B195" s="278"/>
      <c r="C195" s="69" t="s">
        <v>36</v>
      </c>
      <c r="D195" s="255" t="s">
        <v>116</v>
      </c>
      <c r="E195" s="256"/>
      <c r="F195" s="256"/>
      <c r="G195" s="256"/>
      <c r="H195" s="256"/>
      <c r="I195" s="256"/>
      <c r="J195" s="256"/>
      <c r="K195" s="256"/>
      <c r="L195" s="256"/>
      <c r="M195" s="256"/>
      <c r="N195" s="256"/>
      <c r="O195" s="256"/>
      <c r="P195" s="256"/>
      <c r="Q195" s="256"/>
      <c r="R195" s="256"/>
      <c r="S195" s="256"/>
      <c r="T195" s="256"/>
      <c r="U195" s="256"/>
      <c r="V195" s="256"/>
      <c r="W195" s="256"/>
      <c r="X195" s="256"/>
      <c r="Y195" s="256"/>
      <c r="Z195" s="256"/>
      <c r="AA195" s="256"/>
      <c r="AB195" s="256"/>
      <c r="AC195" s="256"/>
      <c r="AD195" s="256"/>
      <c r="AE195" s="256"/>
      <c r="AF195" s="256"/>
      <c r="AG195" s="256"/>
      <c r="AH195" s="256"/>
      <c r="AI195" s="257"/>
      <c r="AJ195" s="100"/>
      <c r="AK195" s="11"/>
      <c r="AL195" s="11"/>
      <c r="AM195" s="11"/>
      <c r="AN195" s="11"/>
      <c r="AO195" s="11"/>
      <c r="AP195" s="12"/>
      <c r="AQ195" s="12"/>
      <c r="AR195" s="12"/>
      <c r="AS195" s="12"/>
      <c r="AT195" s="63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</row>
    <row r="196" spans="1:61" s="13" customFormat="1" ht="12.75" customHeight="1" x14ac:dyDescent="0.2">
      <c r="A196" s="277"/>
      <c r="B196" s="253"/>
      <c r="C196" s="57" t="s">
        <v>69</v>
      </c>
      <c r="D196" s="258" t="s">
        <v>115</v>
      </c>
      <c r="E196" s="259"/>
      <c r="F196" s="259"/>
      <c r="G196" s="259"/>
      <c r="H196" s="259"/>
      <c r="I196" s="259"/>
      <c r="J196" s="259"/>
      <c r="K196" s="259"/>
      <c r="L196" s="259"/>
      <c r="M196" s="259"/>
      <c r="N196" s="259"/>
      <c r="O196" s="259"/>
      <c r="P196" s="259"/>
      <c r="Q196" s="259"/>
      <c r="R196" s="259"/>
      <c r="S196" s="259"/>
      <c r="T196" s="259"/>
      <c r="U196" s="259"/>
      <c r="V196" s="259"/>
      <c r="W196" s="259"/>
      <c r="X196" s="259"/>
      <c r="Y196" s="259"/>
      <c r="Z196" s="259"/>
      <c r="AA196" s="259"/>
      <c r="AB196" s="259"/>
      <c r="AC196" s="259"/>
      <c r="AD196" s="259"/>
      <c r="AE196" s="259"/>
      <c r="AF196" s="259"/>
      <c r="AG196" s="259"/>
      <c r="AH196" s="259"/>
      <c r="AI196" s="260"/>
      <c r="AJ196" s="100"/>
      <c r="AK196" s="11"/>
      <c r="AL196" s="11"/>
      <c r="AM196" s="11"/>
      <c r="AN196" s="11"/>
      <c r="AO196" s="11"/>
      <c r="AP196" s="12"/>
      <c r="AQ196" s="12"/>
      <c r="AR196" s="12"/>
      <c r="AS196" s="12"/>
      <c r="AT196" s="63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</row>
    <row r="197" spans="1:61" s="13" customFormat="1" ht="12.75" customHeight="1" x14ac:dyDescent="0.2">
      <c r="A197" s="277"/>
      <c r="B197" s="253"/>
      <c r="C197" s="57" t="s">
        <v>63</v>
      </c>
      <c r="D197" s="258" t="s">
        <v>109</v>
      </c>
      <c r="E197" s="259"/>
      <c r="F197" s="259"/>
      <c r="G197" s="259"/>
      <c r="H197" s="259"/>
      <c r="I197" s="259"/>
      <c r="J197" s="259"/>
      <c r="K197" s="259"/>
      <c r="L197" s="259"/>
      <c r="M197" s="259"/>
      <c r="N197" s="259"/>
      <c r="O197" s="259"/>
      <c r="P197" s="259"/>
      <c r="Q197" s="259"/>
      <c r="R197" s="259"/>
      <c r="S197" s="259"/>
      <c r="T197" s="259"/>
      <c r="U197" s="259"/>
      <c r="V197" s="259"/>
      <c r="W197" s="259"/>
      <c r="X197" s="259"/>
      <c r="Y197" s="259"/>
      <c r="Z197" s="259"/>
      <c r="AA197" s="259"/>
      <c r="AB197" s="259"/>
      <c r="AC197" s="259"/>
      <c r="AD197" s="259"/>
      <c r="AE197" s="259"/>
      <c r="AF197" s="259"/>
      <c r="AG197" s="259"/>
      <c r="AH197" s="259"/>
      <c r="AI197" s="260"/>
      <c r="AJ197" s="100"/>
      <c r="AK197" s="11"/>
      <c r="AL197" s="11"/>
      <c r="AM197" s="11"/>
      <c r="AN197" s="11"/>
      <c r="AO197" s="11"/>
      <c r="AP197" s="12"/>
      <c r="AQ197" s="12"/>
      <c r="AR197" s="12"/>
      <c r="AS197" s="12"/>
      <c r="AT197" s="63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</row>
    <row r="198" spans="1:61" s="13" customFormat="1" ht="11.25" customHeight="1" x14ac:dyDescent="0.2">
      <c r="A198" s="277"/>
      <c r="B198" s="253"/>
      <c r="C198" s="56" t="s">
        <v>47</v>
      </c>
      <c r="D198" s="258" t="s">
        <v>348</v>
      </c>
      <c r="E198" s="259"/>
      <c r="F198" s="259"/>
      <c r="G198" s="259"/>
      <c r="H198" s="259"/>
      <c r="I198" s="259"/>
      <c r="J198" s="259"/>
      <c r="K198" s="259"/>
      <c r="L198" s="259"/>
      <c r="M198" s="259"/>
      <c r="N198" s="259"/>
      <c r="O198" s="259"/>
      <c r="P198" s="259"/>
      <c r="Q198" s="259"/>
      <c r="R198" s="259"/>
      <c r="S198" s="259"/>
      <c r="T198" s="259"/>
      <c r="U198" s="259"/>
      <c r="V198" s="259"/>
      <c r="W198" s="259"/>
      <c r="X198" s="259"/>
      <c r="Y198" s="259"/>
      <c r="Z198" s="259"/>
      <c r="AA198" s="259"/>
      <c r="AB198" s="259"/>
      <c r="AC198" s="259"/>
      <c r="AD198" s="259"/>
      <c r="AE198" s="259"/>
      <c r="AF198" s="259"/>
      <c r="AG198" s="259"/>
      <c r="AH198" s="259"/>
      <c r="AI198" s="260"/>
      <c r="AJ198" s="99"/>
      <c r="AK198" s="25"/>
      <c r="AL198" s="25"/>
      <c r="AM198" s="25"/>
      <c r="AN198" s="26"/>
      <c r="AO198" s="26"/>
      <c r="AP198" s="27"/>
      <c r="AQ198" s="27"/>
      <c r="AR198" s="27"/>
      <c r="AS198" s="27"/>
      <c r="AT198" s="60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  <c r="BH198" s="27"/>
      <c r="BI198" s="27"/>
    </row>
    <row r="199" spans="1:61" s="13" customFormat="1" ht="11.25" customHeight="1" x14ac:dyDescent="0.2">
      <c r="A199" s="277"/>
      <c r="B199" s="253"/>
      <c r="C199" s="56" t="s">
        <v>318</v>
      </c>
      <c r="D199" s="258" t="s">
        <v>325</v>
      </c>
      <c r="E199" s="259"/>
      <c r="F199" s="259"/>
      <c r="G199" s="259"/>
      <c r="H199" s="259"/>
      <c r="I199" s="259"/>
      <c r="J199" s="259"/>
      <c r="K199" s="259"/>
      <c r="L199" s="259"/>
      <c r="M199" s="259"/>
      <c r="N199" s="259"/>
      <c r="O199" s="259"/>
      <c r="P199" s="259"/>
      <c r="Q199" s="259"/>
      <c r="R199" s="259"/>
      <c r="S199" s="259"/>
      <c r="T199" s="259"/>
      <c r="U199" s="259"/>
      <c r="V199" s="259"/>
      <c r="W199" s="259"/>
      <c r="X199" s="259"/>
      <c r="Y199" s="259"/>
      <c r="Z199" s="259"/>
      <c r="AA199" s="259"/>
      <c r="AB199" s="259"/>
      <c r="AC199" s="259"/>
      <c r="AD199" s="259"/>
      <c r="AE199" s="259"/>
      <c r="AF199" s="259"/>
      <c r="AG199" s="259"/>
      <c r="AH199" s="259"/>
      <c r="AI199" s="260"/>
      <c r="AJ199" s="99"/>
      <c r="AK199" s="25"/>
      <c r="AL199" s="25"/>
      <c r="AM199" s="25"/>
      <c r="AN199" s="26"/>
      <c r="AO199" s="26"/>
      <c r="AP199" s="27"/>
      <c r="AQ199" s="27"/>
      <c r="AR199" s="27"/>
      <c r="AS199" s="27"/>
      <c r="AT199" s="60"/>
      <c r="AU199" s="27"/>
      <c r="AV199" s="27"/>
      <c r="AW199" s="27"/>
      <c r="AX199" s="27"/>
      <c r="AY199" s="27"/>
      <c r="AZ199" s="27"/>
      <c r="BA199" s="27"/>
      <c r="BB199" s="27"/>
      <c r="BC199" s="27"/>
      <c r="BD199" s="27"/>
      <c r="BE199" s="27"/>
      <c r="BF199" s="27"/>
      <c r="BG199" s="27"/>
      <c r="BH199" s="27"/>
      <c r="BI199" s="27"/>
    </row>
    <row r="200" spans="1:61" s="13" customFormat="1" ht="13.5" customHeight="1" thickBot="1" x14ac:dyDescent="0.25">
      <c r="A200" s="277"/>
      <c r="B200" s="253"/>
      <c r="C200" s="58" t="s">
        <v>38</v>
      </c>
      <c r="D200" s="261" t="s">
        <v>118</v>
      </c>
      <c r="E200" s="262"/>
      <c r="F200" s="262"/>
      <c r="G200" s="262"/>
      <c r="H200" s="262"/>
      <c r="I200" s="262"/>
      <c r="J200" s="262"/>
      <c r="K200" s="262"/>
      <c r="L200" s="262"/>
      <c r="M200" s="262"/>
      <c r="N200" s="262"/>
      <c r="O200" s="262"/>
      <c r="P200" s="262"/>
      <c r="Q200" s="262"/>
      <c r="R200" s="262"/>
      <c r="S200" s="262"/>
      <c r="T200" s="262"/>
      <c r="U200" s="262"/>
      <c r="V200" s="262"/>
      <c r="W200" s="262"/>
      <c r="X200" s="262"/>
      <c r="Y200" s="262"/>
      <c r="Z200" s="262"/>
      <c r="AA200" s="262"/>
      <c r="AB200" s="262"/>
      <c r="AC200" s="262"/>
      <c r="AD200" s="262"/>
      <c r="AE200" s="262"/>
      <c r="AF200" s="262"/>
      <c r="AG200" s="262"/>
      <c r="AH200" s="262"/>
      <c r="AI200" s="263"/>
      <c r="AJ200" s="100"/>
      <c r="AK200" s="11"/>
      <c r="AL200" s="11"/>
      <c r="AM200" s="11"/>
      <c r="AN200" s="11"/>
      <c r="AO200" s="11"/>
      <c r="AP200" s="12"/>
      <c r="AQ200" s="12"/>
      <c r="AR200" s="12"/>
      <c r="AS200" s="12"/>
      <c r="AT200" s="63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</row>
    <row r="201" spans="1:61" s="13" customFormat="1" ht="5.25" customHeight="1" thickBot="1" x14ac:dyDescent="0.25">
      <c r="A201" s="71"/>
      <c r="B201" s="33"/>
      <c r="C201" s="34"/>
      <c r="D201" s="35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65"/>
      <c r="AD201" s="65"/>
      <c r="AE201" s="36"/>
      <c r="AF201" s="36"/>
      <c r="AG201" s="36"/>
      <c r="AH201" s="36"/>
      <c r="AI201" s="37"/>
      <c r="AJ201" s="98"/>
      <c r="AK201" s="30"/>
      <c r="AL201" s="30"/>
      <c r="AM201" s="30"/>
      <c r="AN201" s="30"/>
      <c r="AO201" s="30"/>
      <c r="AP201" s="27"/>
      <c r="AQ201" s="27"/>
      <c r="AR201" s="27"/>
      <c r="AS201" s="27"/>
      <c r="AT201" s="60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  <c r="BE201" s="27"/>
      <c r="BF201" s="27"/>
      <c r="BG201" s="27"/>
      <c r="BH201" s="27"/>
      <c r="BI201" s="27"/>
    </row>
    <row r="202" spans="1:61" s="13" customFormat="1" ht="11.25" x14ac:dyDescent="0.2">
      <c r="A202" s="90" t="s">
        <v>123</v>
      </c>
      <c r="B202" s="96" t="s">
        <v>122</v>
      </c>
      <c r="C202" s="72">
        <v>1</v>
      </c>
      <c r="D202" s="106" t="s">
        <v>14</v>
      </c>
      <c r="E202" s="73">
        <v>16000</v>
      </c>
      <c r="F202" s="73" t="s">
        <v>14</v>
      </c>
      <c r="G202" s="117" t="s">
        <v>14</v>
      </c>
      <c r="H202" s="106">
        <v>400</v>
      </c>
      <c r="I202" s="106" t="s">
        <v>14</v>
      </c>
      <c r="J202" s="106" t="s">
        <v>14</v>
      </c>
      <c r="K202" s="80" t="s">
        <v>14</v>
      </c>
      <c r="L202" s="118" t="s">
        <v>14</v>
      </c>
      <c r="M202" s="106" t="s">
        <v>14</v>
      </c>
      <c r="N202" s="106" t="s">
        <v>14</v>
      </c>
      <c r="O202" s="106" t="s">
        <v>14</v>
      </c>
      <c r="P202" s="79" t="s">
        <v>14</v>
      </c>
      <c r="Q202" s="76" t="s">
        <v>14</v>
      </c>
      <c r="R202" s="78" t="s">
        <v>14</v>
      </c>
      <c r="S202" s="76" t="s">
        <v>14</v>
      </c>
      <c r="T202" s="77" t="s">
        <v>14</v>
      </c>
      <c r="U202" s="78" t="s">
        <v>14</v>
      </c>
      <c r="V202" s="79" t="s">
        <v>14</v>
      </c>
      <c r="W202" s="76" t="s">
        <v>14</v>
      </c>
      <c r="X202" s="76" t="s">
        <v>14</v>
      </c>
      <c r="Y202" s="77" t="s">
        <v>14</v>
      </c>
      <c r="Z202" s="77" t="s">
        <v>14</v>
      </c>
      <c r="AA202" s="78" t="s">
        <v>14</v>
      </c>
      <c r="AB202" s="119">
        <v>7.5</v>
      </c>
      <c r="AC202" s="120" t="s">
        <v>125</v>
      </c>
      <c r="AD202" s="78" t="s">
        <v>62</v>
      </c>
      <c r="AE202" s="121" t="s">
        <v>89</v>
      </c>
      <c r="AF202" s="66" t="s">
        <v>0</v>
      </c>
      <c r="AG202" s="113" t="s">
        <v>63</v>
      </c>
      <c r="AH202" s="113" t="s">
        <v>90</v>
      </c>
      <c r="AI202" s="114" t="s">
        <v>0</v>
      </c>
      <c r="AJ202" s="99">
        <f>IF(Q202="voda",P202,0)*C202</f>
        <v>0</v>
      </c>
      <c r="AK202" s="25">
        <f>IF(Q202="plyn",P202,0)*C202</f>
        <v>0</v>
      </c>
      <c r="AL202" s="25">
        <f>IF(Q202="plyn",S202,0)*C202</f>
        <v>0</v>
      </c>
      <c r="AM202" s="26">
        <f>IF(W202="voda",V202,0)*C202</f>
        <v>0</v>
      </c>
      <c r="AN202" s="26">
        <f>IF(AD202="1f/ 230V",0,AB202)*C202</f>
        <v>7.5</v>
      </c>
      <c r="AO202" s="26">
        <f>IF(AD202="400",0,AB202)*C202</f>
        <v>7.5</v>
      </c>
      <c r="AP202" s="12"/>
      <c r="AQ202" s="60">
        <f>AN202+AO202</f>
        <v>15</v>
      </c>
      <c r="AR202" s="27"/>
      <c r="AS202" s="27">
        <v>365</v>
      </c>
      <c r="AT202" s="60">
        <f>AQ202*AR202*AS202/1000</f>
        <v>0</v>
      </c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</row>
    <row r="203" spans="1:61" s="13" customFormat="1" ht="12" thickBot="1" x14ac:dyDescent="0.25">
      <c r="A203" s="91" t="s">
        <v>124</v>
      </c>
      <c r="B203" s="122" t="s">
        <v>121</v>
      </c>
      <c r="C203" s="95">
        <v>1</v>
      </c>
      <c r="D203" s="107" t="s">
        <v>14</v>
      </c>
      <c r="E203" s="82">
        <v>8500</v>
      </c>
      <c r="F203" s="82" t="s">
        <v>14</v>
      </c>
      <c r="G203" s="123" t="s">
        <v>14</v>
      </c>
      <c r="H203" s="107">
        <v>400</v>
      </c>
      <c r="I203" s="107" t="s">
        <v>14</v>
      </c>
      <c r="J203" s="107" t="s">
        <v>14</v>
      </c>
      <c r="K203" s="87" t="s">
        <v>14</v>
      </c>
      <c r="L203" s="124" t="s">
        <v>14</v>
      </c>
      <c r="M203" s="107" t="s">
        <v>14</v>
      </c>
      <c r="N203" s="107" t="s">
        <v>14</v>
      </c>
      <c r="O203" s="107" t="s">
        <v>14</v>
      </c>
      <c r="P203" s="83" t="s">
        <v>14</v>
      </c>
      <c r="Q203" s="84" t="s">
        <v>14</v>
      </c>
      <c r="R203" s="85" t="s">
        <v>14</v>
      </c>
      <c r="S203" s="84" t="s">
        <v>14</v>
      </c>
      <c r="T203" s="86" t="s">
        <v>14</v>
      </c>
      <c r="U203" s="85" t="s">
        <v>14</v>
      </c>
      <c r="V203" s="83" t="s">
        <v>14</v>
      </c>
      <c r="W203" s="84" t="s">
        <v>14</v>
      </c>
      <c r="X203" s="84" t="s">
        <v>14</v>
      </c>
      <c r="Y203" s="86" t="s">
        <v>14</v>
      </c>
      <c r="Z203" s="86" t="s">
        <v>14</v>
      </c>
      <c r="AA203" s="85" t="s">
        <v>14</v>
      </c>
      <c r="AB203" s="125">
        <v>3</v>
      </c>
      <c r="AC203" s="126" t="s">
        <v>126</v>
      </c>
      <c r="AD203" s="85" t="s">
        <v>62</v>
      </c>
      <c r="AE203" s="127" t="s">
        <v>89</v>
      </c>
      <c r="AF203" s="105" t="s">
        <v>0</v>
      </c>
      <c r="AG203" s="115" t="s">
        <v>63</v>
      </c>
      <c r="AH203" s="115" t="s">
        <v>90</v>
      </c>
      <c r="AI203" s="116" t="s">
        <v>0</v>
      </c>
      <c r="AJ203" s="99">
        <f>IF(Q203="voda",P203,0)*C203</f>
        <v>0</v>
      </c>
      <c r="AK203" s="25">
        <f>IF(Q203="plyn",P203,0)*C203</f>
        <v>0</v>
      </c>
      <c r="AL203" s="25">
        <f>IF(Q203="plyn",S203,0)*C203</f>
        <v>0</v>
      </c>
      <c r="AM203" s="26">
        <f>IF(W203="voda",V203,0)*C203</f>
        <v>0</v>
      </c>
      <c r="AN203" s="26">
        <f>IF(AD203="1f/ 230V",0,AB203)*C203</f>
        <v>3</v>
      </c>
      <c r="AO203" s="26">
        <f>IF(AD203="400",0,AB203)*C203</f>
        <v>3</v>
      </c>
      <c r="AP203" s="12"/>
      <c r="AQ203" s="60">
        <f>AN203+AO203</f>
        <v>6</v>
      </c>
      <c r="AR203" s="27"/>
      <c r="AS203" s="27">
        <v>365</v>
      </c>
      <c r="AT203" s="60">
        <f>AQ203*AR203*AS203/1000</f>
        <v>0</v>
      </c>
      <c r="AU203" s="27"/>
      <c r="AV203" s="27"/>
      <c r="AW203" s="27"/>
      <c r="AX203" s="27"/>
      <c r="AY203" s="27"/>
      <c r="AZ203" s="27"/>
      <c r="BA203" s="27"/>
      <c r="BB203" s="27"/>
      <c r="BC203" s="27"/>
      <c r="BD203" s="27"/>
      <c r="BE203" s="27"/>
      <c r="BF203" s="27"/>
      <c r="BG203" s="27"/>
      <c r="BH203" s="27"/>
      <c r="BI203" s="27"/>
    </row>
    <row r="204" spans="1:61" s="13" customFormat="1" ht="11.25" x14ac:dyDescent="0.2">
      <c r="A204" s="92"/>
      <c r="B204" s="278" t="s">
        <v>37</v>
      </c>
      <c r="C204" s="69" t="s">
        <v>36</v>
      </c>
      <c r="D204" s="267" t="s">
        <v>133</v>
      </c>
      <c r="E204" s="268"/>
      <c r="F204" s="268"/>
      <c r="G204" s="268"/>
      <c r="H204" s="268"/>
      <c r="I204" s="268"/>
      <c r="J204" s="268"/>
      <c r="K204" s="268"/>
      <c r="L204" s="268"/>
      <c r="M204" s="268"/>
      <c r="N204" s="268"/>
      <c r="O204" s="268"/>
      <c r="P204" s="268"/>
      <c r="Q204" s="268"/>
      <c r="R204" s="268"/>
      <c r="S204" s="268"/>
      <c r="T204" s="268"/>
      <c r="U204" s="268"/>
      <c r="V204" s="268"/>
      <c r="W204" s="268"/>
      <c r="X204" s="268"/>
      <c r="Y204" s="268"/>
      <c r="Z204" s="268"/>
      <c r="AA204" s="268"/>
      <c r="AB204" s="268"/>
      <c r="AC204" s="268"/>
      <c r="AD204" s="268"/>
      <c r="AE204" s="268"/>
      <c r="AF204" s="268"/>
      <c r="AG204" s="268"/>
      <c r="AH204" s="268"/>
      <c r="AI204" s="269"/>
      <c r="AJ204" s="101"/>
      <c r="AK204" s="9"/>
      <c r="AL204" s="9"/>
      <c r="AM204" s="9"/>
      <c r="AN204" s="10"/>
      <c r="AO204" s="10"/>
      <c r="AP204" s="12"/>
      <c r="AQ204" s="12"/>
      <c r="AR204" s="27"/>
      <c r="AS204" s="27"/>
      <c r="AT204" s="60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</row>
    <row r="205" spans="1:61" s="13" customFormat="1" ht="12.75" customHeight="1" x14ac:dyDescent="0.2">
      <c r="A205" s="92"/>
      <c r="B205" s="253"/>
      <c r="C205" s="57" t="s">
        <v>69</v>
      </c>
      <c r="D205" s="258" t="s">
        <v>88</v>
      </c>
      <c r="E205" s="259"/>
      <c r="F205" s="259"/>
      <c r="G205" s="259"/>
      <c r="H205" s="259"/>
      <c r="I205" s="259"/>
      <c r="J205" s="259"/>
      <c r="K205" s="259"/>
      <c r="L205" s="259"/>
      <c r="M205" s="259"/>
      <c r="N205" s="259"/>
      <c r="O205" s="259"/>
      <c r="P205" s="259"/>
      <c r="Q205" s="259"/>
      <c r="R205" s="259"/>
      <c r="S205" s="259"/>
      <c r="T205" s="259"/>
      <c r="U205" s="259"/>
      <c r="V205" s="259"/>
      <c r="W205" s="259"/>
      <c r="X205" s="259"/>
      <c r="Y205" s="259"/>
      <c r="Z205" s="259"/>
      <c r="AA205" s="259"/>
      <c r="AB205" s="259"/>
      <c r="AC205" s="259"/>
      <c r="AD205" s="259"/>
      <c r="AE205" s="259"/>
      <c r="AF205" s="259"/>
      <c r="AG205" s="259"/>
      <c r="AH205" s="259"/>
      <c r="AI205" s="260"/>
      <c r="AJ205" s="100"/>
      <c r="AK205" s="11"/>
      <c r="AL205" s="11"/>
      <c r="AM205" s="11"/>
      <c r="AN205" s="11"/>
      <c r="AO205" s="11"/>
      <c r="AP205" s="12"/>
      <c r="AQ205" s="12"/>
      <c r="AR205" s="12"/>
      <c r="AS205" s="12"/>
      <c r="AT205" s="63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</row>
    <row r="206" spans="1:61" s="13" customFormat="1" ht="11.25" customHeight="1" x14ac:dyDescent="0.2">
      <c r="A206" s="93"/>
      <c r="B206" s="253"/>
      <c r="C206" s="57" t="s">
        <v>63</v>
      </c>
      <c r="D206" s="258" t="s">
        <v>134</v>
      </c>
      <c r="E206" s="259"/>
      <c r="F206" s="259"/>
      <c r="G206" s="259"/>
      <c r="H206" s="259"/>
      <c r="I206" s="259"/>
      <c r="J206" s="259"/>
      <c r="K206" s="259"/>
      <c r="L206" s="259"/>
      <c r="M206" s="259"/>
      <c r="N206" s="259"/>
      <c r="O206" s="259"/>
      <c r="P206" s="259"/>
      <c r="Q206" s="259"/>
      <c r="R206" s="259"/>
      <c r="S206" s="259"/>
      <c r="T206" s="259"/>
      <c r="U206" s="259"/>
      <c r="V206" s="259"/>
      <c r="W206" s="259"/>
      <c r="X206" s="259"/>
      <c r="Y206" s="259"/>
      <c r="Z206" s="259"/>
      <c r="AA206" s="259"/>
      <c r="AB206" s="259"/>
      <c r="AC206" s="259"/>
      <c r="AD206" s="259"/>
      <c r="AE206" s="259"/>
      <c r="AF206" s="259"/>
      <c r="AG206" s="259"/>
      <c r="AH206" s="259"/>
      <c r="AI206" s="260"/>
      <c r="AJ206" s="99"/>
      <c r="AK206" s="25"/>
      <c r="AL206" s="25"/>
      <c r="AM206" s="25"/>
      <c r="AN206" s="26"/>
      <c r="AO206" s="26"/>
      <c r="AP206" s="27"/>
      <c r="AQ206" s="27"/>
      <c r="AR206" s="27"/>
      <c r="AS206" s="27"/>
      <c r="AT206" s="60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</row>
    <row r="207" spans="1:61" s="13" customFormat="1" ht="14.25" customHeight="1" thickBot="1" x14ac:dyDescent="0.25">
      <c r="A207" s="93"/>
      <c r="B207" s="253"/>
      <c r="C207" s="57" t="s">
        <v>38</v>
      </c>
      <c r="D207" s="258" t="s">
        <v>135</v>
      </c>
      <c r="E207" s="259"/>
      <c r="F207" s="259"/>
      <c r="G207" s="259"/>
      <c r="H207" s="259"/>
      <c r="I207" s="259"/>
      <c r="J207" s="259"/>
      <c r="K207" s="259"/>
      <c r="L207" s="259"/>
      <c r="M207" s="259"/>
      <c r="N207" s="259"/>
      <c r="O207" s="259"/>
      <c r="P207" s="259"/>
      <c r="Q207" s="259"/>
      <c r="R207" s="259"/>
      <c r="S207" s="259"/>
      <c r="T207" s="259"/>
      <c r="U207" s="259"/>
      <c r="V207" s="259"/>
      <c r="W207" s="259"/>
      <c r="X207" s="259"/>
      <c r="Y207" s="259"/>
      <c r="Z207" s="259"/>
      <c r="AA207" s="259"/>
      <c r="AB207" s="259"/>
      <c r="AC207" s="259"/>
      <c r="AD207" s="259"/>
      <c r="AE207" s="259"/>
      <c r="AF207" s="259"/>
      <c r="AG207" s="259"/>
      <c r="AH207" s="259"/>
      <c r="AI207" s="260"/>
      <c r="AJ207" s="99"/>
      <c r="AK207" s="25"/>
      <c r="AL207" s="25"/>
      <c r="AM207" s="25"/>
      <c r="AN207" s="26"/>
      <c r="AO207" s="26"/>
      <c r="AP207" s="27"/>
      <c r="AQ207" s="27"/>
      <c r="AR207" s="27"/>
      <c r="AS207" s="27"/>
      <c r="AT207" s="60"/>
      <c r="AU207" s="27"/>
      <c r="AV207" s="27"/>
      <c r="AW207" s="27"/>
      <c r="AX207" s="27"/>
      <c r="AY207" s="27"/>
      <c r="AZ207" s="27"/>
      <c r="BA207" s="27"/>
      <c r="BB207" s="27"/>
      <c r="BC207" s="27"/>
      <c r="BD207" s="27"/>
      <c r="BE207" s="27"/>
      <c r="BF207" s="27"/>
      <c r="BG207" s="27"/>
      <c r="BH207" s="27"/>
      <c r="BI207" s="27"/>
    </row>
    <row r="208" spans="1:61" s="13" customFormat="1" ht="5.25" customHeight="1" thickBot="1" x14ac:dyDescent="0.25">
      <c r="A208" s="71"/>
      <c r="B208" s="33"/>
      <c r="C208" s="34"/>
      <c r="D208" s="35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65"/>
      <c r="AE208" s="36"/>
      <c r="AF208" s="36"/>
      <c r="AG208" s="36"/>
      <c r="AH208" s="36"/>
      <c r="AI208" s="37"/>
      <c r="AJ208" s="98"/>
      <c r="AK208" s="30"/>
      <c r="AL208" s="30"/>
      <c r="AM208" s="30"/>
      <c r="AN208" s="30"/>
      <c r="AO208" s="30"/>
      <c r="AP208" s="27"/>
      <c r="AQ208" s="27"/>
      <c r="AR208" s="27"/>
      <c r="AS208" s="27"/>
      <c r="AT208" s="60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</row>
    <row r="209" spans="1:103" s="13" customFormat="1" ht="12" thickBot="1" x14ac:dyDescent="0.25">
      <c r="A209" s="70" t="s">
        <v>129</v>
      </c>
      <c r="B209" s="96" t="s">
        <v>130</v>
      </c>
      <c r="C209" s="128">
        <v>1</v>
      </c>
      <c r="D209" s="106" t="s">
        <v>14</v>
      </c>
      <c r="E209" s="73" t="s">
        <v>14</v>
      </c>
      <c r="F209" s="73" t="s">
        <v>14</v>
      </c>
      <c r="G209" s="117">
        <v>1450</v>
      </c>
      <c r="H209" s="106">
        <v>150</v>
      </c>
      <c r="I209" s="106" t="s">
        <v>14</v>
      </c>
      <c r="J209" s="106" t="s">
        <v>14</v>
      </c>
      <c r="K209" s="80" t="s">
        <v>14</v>
      </c>
      <c r="L209" s="118" t="s">
        <v>14</v>
      </c>
      <c r="M209" s="106" t="s">
        <v>14</v>
      </c>
      <c r="N209" s="106" t="s">
        <v>14</v>
      </c>
      <c r="O209" s="106" t="s">
        <v>14</v>
      </c>
      <c r="P209" s="79" t="s">
        <v>14</v>
      </c>
      <c r="Q209" s="76" t="s">
        <v>14</v>
      </c>
      <c r="R209" s="78" t="s">
        <v>14</v>
      </c>
      <c r="S209" s="76" t="s">
        <v>14</v>
      </c>
      <c r="T209" s="77" t="s">
        <v>14</v>
      </c>
      <c r="U209" s="78" t="s">
        <v>14</v>
      </c>
      <c r="V209" s="79" t="s">
        <v>14</v>
      </c>
      <c r="W209" s="76" t="s">
        <v>14</v>
      </c>
      <c r="X209" s="76" t="s">
        <v>14</v>
      </c>
      <c r="Y209" s="77" t="s">
        <v>14</v>
      </c>
      <c r="Z209" s="77" t="s">
        <v>14</v>
      </c>
      <c r="AA209" s="78" t="s">
        <v>14</v>
      </c>
      <c r="AB209" s="119">
        <v>1.5</v>
      </c>
      <c r="AC209" s="129" t="s">
        <v>14</v>
      </c>
      <c r="AD209" s="89" t="s">
        <v>62</v>
      </c>
      <c r="AE209" s="121" t="s">
        <v>70</v>
      </c>
      <c r="AF209" s="66" t="s">
        <v>0</v>
      </c>
      <c r="AG209" s="113" t="s">
        <v>69</v>
      </c>
      <c r="AH209" s="113" t="s">
        <v>69</v>
      </c>
      <c r="AI209" s="114" t="s">
        <v>0</v>
      </c>
      <c r="AJ209" s="99">
        <f>IF(Q209="voda",P209,0)*C209</f>
        <v>0</v>
      </c>
      <c r="AK209" s="25">
        <f>IF(Q209="plyn",P209,0)*C209</f>
        <v>0</v>
      </c>
      <c r="AL209" s="25">
        <f>IF(Q209="plyn",S209,0)*C209</f>
        <v>0</v>
      </c>
      <c r="AM209" s="26">
        <f>IF(W209="voda",V209,0)*C209</f>
        <v>0</v>
      </c>
      <c r="AN209" s="26">
        <f>IF(AD209="1f/ 230V",0,AB209)*C209</f>
        <v>1.5</v>
      </c>
      <c r="AO209" s="26">
        <f>IF(AD209="400",0,AB209)*C209</f>
        <v>1.5</v>
      </c>
      <c r="AP209" s="12"/>
      <c r="AQ209" s="60">
        <f>AN209+AO209</f>
        <v>3</v>
      </c>
      <c r="AR209" s="27"/>
      <c r="AS209" s="27">
        <v>365</v>
      </c>
      <c r="AT209" s="60">
        <f>AQ209*AR209*AS209/1000</f>
        <v>0</v>
      </c>
      <c r="AU209" s="27"/>
      <c r="AV209" s="27"/>
      <c r="AW209" s="27"/>
      <c r="AX209" s="27"/>
      <c r="AY209" s="27"/>
      <c r="AZ209" s="27"/>
      <c r="BA209" s="27"/>
      <c r="BB209" s="27"/>
      <c r="BC209" s="27"/>
      <c r="BD209" s="27"/>
      <c r="BE209" s="27"/>
      <c r="BF209" s="27"/>
      <c r="BG209" s="27"/>
      <c r="BH209" s="27"/>
      <c r="BI209" s="27"/>
    </row>
    <row r="210" spans="1:103" s="13" customFormat="1" ht="11.25" x14ac:dyDescent="0.2">
      <c r="A210" s="68"/>
      <c r="B210" s="278" t="s">
        <v>37</v>
      </c>
      <c r="C210" s="69" t="s">
        <v>36</v>
      </c>
      <c r="D210" s="255" t="s">
        <v>131</v>
      </c>
      <c r="E210" s="256"/>
      <c r="F210" s="256"/>
      <c r="G210" s="256"/>
      <c r="H210" s="256"/>
      <c r="I210" s="256"/>
      <c r="J210" s="256"/>
      <c r="K210" s="256"/>
      <c r="L210" s="256"/>
      <c r="M210" s="256"/>
      <c r="N210" s="256"/>
      <c r="O210" s="256"/>
      <c r="P210" s="256"/>
      <c r="Q210" s="256"/>
      <c r="R210" s="256"/>
      <c r="S210" s="256"/>
      <c r="T210" s="256"/>
      <c r="U210" s="256"/>
      <c r="V210" s="256"/>
      <c r="W210" s="256"/>
      <c r="X210" s="256"/>
      <c r="Y210" s="256"/>
      <c r="Z210" s="256"/>
      <c r="AA210" s="256"/>
      <c r="AB210" s="256"/>
      <c r="AC210" s="256"/>
      <c r="AD210" s="256"/>
      <c r="AE210" s="256"/>
      <c r="AF210" s="256"/>
      <c r="AG210" s="256"/>
      <c r="AH210" s="256"/>
      <c r="AI210" s="257"/>
      <c r="AJ210" s="101"/>
      <c r="AK210" s="9"/>
      <c r="AL210" s="9"/>
      <c r="AM210" s="9"/>
      <c r="AN210" s="10"/>
      <c r="AO210" s="10"/>
      <c r="AP210" s="12"/>
      <c r="AQ210" s="12"/>
      <c r="AR210" s="27"/>
      <c r="AS210" s="27"/>
      <c r="AT210" s="60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</row>
    <row r="211" spans="1:103" s="13" customFormat="1" ht="12.75" customHeight="1" x14ac:dyDescent="0.2">
      <c r="A211" s="68"/>
      <c r="B211" s="253"/>
      <c r="C211" s="57" t="s">
        <v>69</v>
      </c>
      <c r="D211" s="258" t="s">
        <v>132</v>
      </c>
      <c r="E211" s="259"/>
      <c r="F211" s="259"/>
      <c r="G211" s="259"/>
      <c r="H211" s="259"/>
      <c r="I211" s="259"/>
      <c r="J211" s="259"/>
      <c r="K211" s="259"/>
      <c r="L211" s="259"/>
      <c r="M211" s="259"/>
      <c r="N211" s="259"/>
      <c r="O211" s="259"/>
      <c r="P211" s="259"/>
      <c r="Q211" s="259"/>
      <c r="R211" s="259"/>
      <c r="S211" s="259"/>
      <c r="T211" s="259"/>
      <c r="U211" s="259"/>
      <c r="V211" s="259"/>
      <c r="W211" s="259"/>
      <c r="X211" s="259"/>
      <c r="Y211" s="259"/>
      <c r="Z211" s="259"/>
      <c r="AA211" s="259"/>
      <c r="AB211" s="259"/>
      <c r="AC211" s="259"/>
      <c r="AD211" s="259"/>
      <c r="AE211" s="259"/>
      <c r="AF211" s="259"/>
      <c r="AG211" s="259"/>
      <c r="AH211" s="259"/>
      <c r="AI211" s="260"/>
      <c r="AJ211" s="100"/>
      <c r="AK211" s="11"/>
      <c r="AL211" s="11"/>
      <c r="AM211" s="11"/>
      <c r="AN211" s="11"/>
      <c r="AO211" s="11"/>
      <c r="AP211" s="12"/>
      <c r="AQ211" s="12"/>
      <c r="AR211" s="12"/>
      <c r="AS211" s="12"/>
      <c r="AT211" s="63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</row>
    <row r="212" spans="1:103" s="13" customFormat="1" ht="11.25" customHeight="1" thickBot="1" x14ac:dyDescent="0.25">
      <c r="A212" s="67"/>
      <c r="B212" s="254"/>
      <c r="C212" s="57" t="s">
        <v>63</v>
      </c>
      <c r="D212" s="261" t="s">
        <v>87</v>
      </c>
      <c r="E212" s="262"/>
      <c r="F212" s="262"/>
      <c r="G212" s="262"/>
      <c r="H212" s="262"/>
      <c r="I212" s="262"/>
      <c r="J212" s="262"/>
      <c r="K212" s="262"/>
      <c r="L212" s="262"/>
      <c r="M212" s="262"/>
      <c r="N212" s="262"/>
      <c r="O212" s="262"/>
      <c r="P212" s="262"/>
      <c r="Q212" s="262"/>
      <c r="R212" s="262"/>
      <c r="S212" s="262"/>
      <c r="T212" s="262"/>
      <c r="U212" s="262"/>
      <c r="V212" s="262"/>
      <c r="W212" s="262"/>
      <c r="X212" s="262"/>
      <c r="Y212" s="262"/>
      <c r="Z212" s="262"/>
      <c r="AA212" s="262"/>
      <c r="AB212" s="262"/>
      <c r="AC212" s="262"/>
      <c r="AD212" s="262"/>
      <c r="AE212" s="262"/>
      <c r="AF212" s="262"/>
      <c r="AG212" s="262"/>
      <c r="AH212" s="262"/>
      <c r="AI212" s="263"/>
      <c r="AJ212" s="99"/>
      <c r="AK212" s="25"/>
      <c r="AL212" s="25"/>
      <c r="AM212" s="25"/>
      <c r="AN212" s="26"/>
      <c r="AO212" s="26"/>
      <c r="AP212" s="27"/>
      <c r="AQ212" s="27"/>
      <c r="AR212" s="27"/>
      <c r="AS212" s="27"/>
      <c r="AT212" s="60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</row>
    <row r="213" spans="1:103" s="13" customFormat="1" ht="5.25" customHeight="1" thickBot="1" x14ac:dyDescent="0.25">
      <c r="A213" s="32"/>
      <c r="B213" s="33"/>
      <c r="C213" s="34"/>
      <c r="D213" s="35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7"/>
      <c r="AJ213" s="98"/>
      <c r="AK213" s="30"/>
      <c r="AL213" s="30"/>
      <c r="AM213" s="30"/>
      <c r="AN213" s="30"/>
      <c r="AO213" s="30"/>
      <c r="AP213" s="27"/>
      <c r="AQ213" s="27"/>
      <c r="AR213" s="27"/>
      <c r="AS213" s="27"/>
      <c r="AT213" s="60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27"/>
      <c r="BI213" s="27"/>
    </row>
    <row r="214" spans="1:103" s="13" customFormat="1" ht="12" thickBot="1" x14ac:dyDescent="0.25">
      <c r="A214" s="251" t="s">
        <v>358</v>
      </c>
      <c r="B214" s="96" t="s">
        <v>422</v>
      </c>
      <c r="C214" s="72">
        <v>1</v>
      </c>
      <c r="D214" s="106" t="s">
        <v>14</v>
      </c>
      <c r="E214" s="73" t="s">
        <v>14</v>
      </c>
      <c r="F214" s="73" t="s">
        <v>14</v>
      </c>
      <c r="G214" s="73">
        <v>1090</v>
      </c>
      <c r="H214" s="106">
        <v>650</v>
      </c>
      <c r="I214" s="106" t="s">
        <v>14</v>
      </c>
      <c r="J214" s="106" t="s">
        <v>14</v>
      </c>
      <c r="K214" s="80" t="s">
        <v>14</v>
      </c>
      <c r="L214" s="118" t="s">
        <v>14</v>
      </c>
      <c r="M214" s="106" t="s">
        <v>14</v>
      </c>
      <c r="N214" s="106" t="s">
        <v>14</v>
      </c>
      <c r="O214" s="106" t="s">
        <v>14</v>
      </c>
      <c r="P214" s="79" t="s">
        <v>14</v>
      </c>
      <c r="Q214" s="76" t="s">
        <v>14</v>
      </c>
      <c r="R214" s="78" t="s">
        <v>14</v>
      </c>
      <c r="S214" s="76" t="s">
        <v>14</v>
      </c>
      <c r="T214" s="77" t="s">
        <v>14</v>
      </c>
      <c r="U214" s="78" t="s">
        <v>14</v>
      </c>
      <c r="V214" s="79" t="s">
        <v>14</v>
      </c>
      <c r="W214" s="76" t="s">
        <v>14</v>
      </c>
      <c r="X214" s="76" t="s">
        <v>14</v>
      </c>
      <c r="Y214" s="77" t="s">
        <v>14</v>
      </c>
      <c r="Z214" s="77" t="s">
        <v>14</v>
      </c>
      <c r="AA214" s="78" t="s">
        <v>14</v>
      </c>
      <c r="AB214" s="119">
        <v>0.37</v>
      </c>
      <c r="AC214" s="172">
        <v>1.1100000000000001</v>
      </c>
      <c r="AD214" s="78" t="s">
        <v>62</v>
      </c>
      <c r="AE214" s="121" t="s">
        <v>70</v>
      </c>
      <c r="AF214" s="66" t="s">
        <v>0</v>
      </c>
      <c r="AG214" s="113" t="s">
        <v>69</v>
      </c>
      <c r="AH214" s="113" t="s">
        <v>69</v>
      </c>
      <c r="AI214" s="114" t="s">
        <v>421</v>
      </c>
      <c r="AJ214" s="99">
        <f t="shared" ref="AJ214:AJ248" si="0">IF(Q214="voda",P214,0)*C214</f>
        <v>0</v>
      </c>
      <c r="AK214" s="25">
        <f t="shared" ref="AK214:AK248" si="1">IF(Q214="plyn",P214,0)*C214</f>
        <v>0</v>
      </c>
      <c r="AL214" s="25">
        <f t="shared" ref="AL214:AL248" si="2">IF(Q214="plyn",S214,0)*C214</f>
        <v>0</v>
      </c>
      <c r="AM214" s="26">
        <f t="shared" ref="AM214:AM248" si="3">IF(W214="voda",V214,0)*C214</f>
        <v>0</v>
      </c>
      <c r="AN214" s="26">
        <f t="shared" ref="AN214:AN248" si="4">IF(AD214="1f/ 230V",0,AB214)*C214</f>
        <v>0.37</v>
      </c>
      <c r="AO214" s="26">
        <f t="shared" ref="AO214:AO248" si="5">IF(AD214="400",0,AB214)*C214</f>
        <v>0.37</v>
      </c>
      <c r="AP214" s="12"/>
      <c r="AQ214" s="60">
        <f t="shared" ref="AQ214:AQ248" si="6">AN214+AO214</f>
        <v>0.74</v>
      </c>
      <c r="AR214" s="27"/>
      <c r="AS214" s="27">
        <v>365</v>
      </c>
      <c r="AT214" s="60">
        <f t="shared" ref="AT214:AT248" si="7">AQ214*AR214*AS214/1000</f>
        <v>0</v>
      </c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CY214" s="13" t="s">
        <v>425</v>
      </c>
    </row>
    <row r="215" spans="1:103" s="13" customFormat="1" ht="11.25" x14ac:dyDescent="0.2">
      <c r="A215" s="251" t="s">
        <v>359</v>
      </c>
      <c r="B215" s="96" t="s">
        <v>544</v>
      </c>
      <c r="C215" s="72">
        <v>1</v>
      </c>
      <c r="D215" s="72" t="s">
        <v>14</v>
      </c>
      <c r="E215" s="72" t="s">
        <v>14</v>
      </c>
      <c r="F215" s="72" t="s">
        <v>14</v>
      </c>
      <c r="G215" s="72">
        <v>50</v>
      </c>
      <c r="H215" s="72">
        <v>350</v>
      </c>
      <c r="I215" s="72" t="s">
        <v>14</v>
      </c>
      <c r="J215" s="72" t="s">
        <v>14</v>
      </c>
      <c r="K215" s="72" t="s">
        <v>14</v>
      </c>
      <c r="L215" s="72" t="s">
        <v>14</v>
      </c>
      <c r="M215" s="72" t="s">
        <v>14</v>
      </c>
      <c r="N215" s="72" t="s">
        <v>14</v>
      </c>
      <c r="O215" s="72" t="s">
        <v>14</v>
      </c>
      <c r="P215" s="72" t="s">
        <v>14</v>
      </c>
      <c r="Q215" s="72" t="s">
        <v>14</v>
      </c>
      <c r="R215" s="72" t="s">
        <v>14</v>
      </c>
      <c r="S215" s="72" t="s">
        <v>14</v>
      </c>
      <c r="T215" s="72" t="s">
        <v>14</v>
      </c>
      <c r="U215" s="72" t="s">
        <v>14</v>
      </c>
      <c r="V215" s="72" t="s">
        <v>14</v>
      </c>
      <c r="W215" s="72" t="s">
        <v>14</v>
      </c>
      <c r="X215" s="72" t="s">
        <v>14</v>
      </c>
      <c r="Y215" s="72" t="s">
        <v>14</v>
      </c>
      <c r="Z215" s="72" t="s">
        <v>14</v>
      </c>
      <c r="AA215" s="72" t="s">
        <v>14</v>
      </c>
      <c r="AB215" s="72">
        <v>0.18</v>
      </c>
      <c r="AC215" s="72">
        <v>0.8</v>
      </c>
      <c r="AD215" s="72" t="s">
        <v>62</v>
      </c>
      <c r="AE215" s="72" t="s">
        <v>70</v>
      </c>
      <c r="AF215" s="66" t="s">
        <v>0</v>
      </c>
      <c r="AG215" s="72" t="s">
        <v>69</v>
      </c>
      <c r="AH215" s="72" t="s">
        <v>69</v>
      </c>
      <c r="AI215" s="72" t="s">
        <v>421</v>
      </c>
      <c r="AJ215" s="99">
        <f t="shared" si="0"/>
        <v>0</v>
      </c>
      <c r="AK215" s="25">
        <f t="shared" si="1"/>
        <v>0</v>
      </c>
      <c r="AL215" s="25">
        <f t="shared" si="2"/>
        <v>0</v>
      </c>
      <c r="AM215" s="26">
        <f t="shared" si="3"/>
        <v>0</v>
      </c>
      <c r="AN215" s="26">
        <f t="shared" si="4"/>
        <v>0.18</v>
      </c>
      <c r="AO215" s="26">
        <f t="shared" si="5"/>
        <v>0.18</v>
      </c>
      <c r="AP215" s="12"/>
      <c r="AQ215" s="60">
        <f t="shared" si="6"/>
        <v>0.36</v>
      </c>
      <c r="AR215" s="27"/>
      <c r="AS215" s="27">
        <v>365</v>
      </c>
      <c r="AT215" s="60">
        <f t="shared" si="7"/>
        <v>0</v>
      </c>
      <c r="AU215" s="27"/>
      <c r="AV215" s="27"/>
      <c r="AW215" s="27"/>
      <c r="AX215" s="27"/>
      <c r="AY215" s="27"/>
      <c r="AZ215" s="27"/>
      <c r="BA215" s="27"/>
      <c r="BB215" s="27"/>
      <c r="BC215" s="27"/>
      <c r="BD215" s="27"/>
      <c r="BE215" s="27"/>
      <c r="BF215" s="27"/>
      <c r="BG215" s="27"/>
      <c r="BH215" s="27"/>
      <c r="BI215" s="27"/>
      <c r="CY215" s="13" t="s">
        <v>424</v>
      </c>
    </row>
    <row r="216" spans="1:103" s="13" customFormat="1" ht="11.25" x14ac:dyDescent="0.2">
      <c r="A216" s="250" t="s">
        <v>360</v>
      </c>
      <c r="B216" s="156" t="s">
        <v>385</v>
      </c>
      <c r="C216" s="157">
        <v>1</v>
      </c>
      <c r="D216" s="158" t="s">
        <v>14</v>
      </c>
      <c r="E216" s="159" t="s">
        <v>14</v>
      </c>
      <c r="F216" s="159" t="s">
        <v>14</v>
      </c>
      <c r="G216" s="159">
        <v>50</v>
      </c>
      <c r="H216" s="158">
        <v>350</v>
      </c>
      <c r="I216" s="158" t="s">
        <v>14</v>
      </c>
      <c r="J216" s="158" t="s">
        <v>14</v>
      </c>
      <c r="K216" s="160" t="s">
        <v>14</v>
      </c>
      <c r="L216" s="161" t="s">
        <v>14</v>
      </c>
      <c r="M216" s="158" t="s">
        <v>14</v>
      </c>
      <c r="N216" s="158" t="s">
        <v>14</v>
      </c>
      <c r="O216" s="158" t="s">
        <v>14</v>
      </c>
      <c r="P216" s="162" t="s">
        <v>14</v>
      </c>
      <c r="Q216" s="163" t="s">
        <v>14</v>
      </c>
      <c r="R216" s="164" t="s">
        <v>14</v>
      </c>
      <c r="S216" s="163" t="s">
        <v>14</v>
      </c>
      <c r="T216" s="165" t="s">
        <v>14</v>
      </c>
      <c r="U216" s="164" t="s">
        <v>14</v>
      </c>
      <c r="V216" s="162" t="s">
        <v>14</v>
      </c>
      <c r="W216" s="163" t="s">
        <v>14</v>
      </c>
      <c r="X216" s="163" t="s">
        <v>14</v>
      </c>
      <c r="Y216" s="165" t="s">
        <v>14</v>
      </c>
      <c r="Z216" s="165" t="s">
        <v>14</v>
      </c>
      <c r="AA216" s="164" t="s">
        <v>14</v>
      </c>
      <c r="AB216" s="166">
        <v>0.18</v>
      </c>
      <c r="AC216" s="167">
        <v>0.75</v>
      </c>
      <c r="AD216" s="175" t="s">
        <v>62</v>
      </c>
      <c r="AE216" s="176" t="s">
        <v>70</v>
      </c>
      <c r="AF216" s="168"/>
      <c r="AG216" s="178" t="s">
        <v>69</v>
      </c>
      <c r="AH216" s="178" t="s">
        <v>69</v>
      </c>
      <c r="AI216" s="179" t="s">
        <v>421</v>
      </c>
      <c r="AJ216" s="99">
        <f t="shared" si="0"/>
        <v>0</v>
      </c>
      <c r="AK216" s="25">
        <f t="shared" si="1"/>
        <v>0</v>
      </c>
      <c r="AL216" s="25">
        <f t="shared" si="2"/>
        <v>0</v>
      </c>
      <c r="AM216" s="26">
        <f t="shared" si="3"/>
        <v>0</v>
      </c>
      <c r="AN216" s="26">
        <f t="shared" si="4"/>
        <v>0.18</v>
      </c>
      <c r="AO216" s="26">
        <f t="shared" si="5"/>
        <v>0.18</v>
      </c>
      <c r="AP216" s="12"/>
      <c r="AQ216" s="60">
        <f t="shared" si="6"/>
        <v>0.36</v>
      </c>
      <c r="AR216" s="27"/>
      <c r="AS216" s="27">
        <v>365</v>
      </c>
      <c r="AT216" s="60">
        <f t="shared" si="7"/>
        <v>0</v>
      </c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CY216" s="13" t="s">
        <v>424</v>
      </c>
    </row>
    <row r="217" spans="1:103" s="13" customFormat="1" ht="11.25" x14ac:dyDescent="0.2">
      <c r="A217" s="250" t="s">
        <v>361</v>
      </c>
      <c r="B217" s="156" t="s">
        <v>357</v>
      </c>
      <c r="C217" s="157">
        <v>1</v>
      </c>
      <c r="D217" s="158" t="s">
        <v>14</v>
      </c>
      <c r="E217" s="159" t="s">
        <v>14</v>
      </c>
      <c r="F217" s="159" t="s">
        <v>14</v>
      </c>
      <c r="G217" s="159">
        <v>1090</v>
      </c>
      <c r="H217" s="158">
        <v>650</v>
      </c>
      <c r="I217" s="158" t="s">
        <v>14</v>
      </c>
      <c r="J217" s="158" t="s">
        <v>14</v>
      </c>
      <c r="K217" s="160" t="s">
        <v>14</v>
      </c>
      <c r="L217" s="161" t="s">
        <v>14</v>
      </c>
      <c r="M217" s="158" t="s">
        <v>14</v>
      </c>
      <c r="N217" s="158" t="s">
        <v>14</v>
      </c>
      <c r="O217" s="158" t="s">
        <v>14</v>
      </c>
      <c r="P217" s="162" t="s">
        <v>14</v>
      </c>
      <c r="Q217" s="163" t="s">
        <v>14</v>
      </c>
      <c r="R217" s="164" t="s">
        <v>14</v>
      </c>
      <c r="S217" s="163" t="s">
        <v>14</v>
      </c>
      <c r="T217" s="165" t="s">
        <v>14</v>
      </c>
      <c r="U217" s="164" t="s">
        <v>14</v>
      </c>
      <c r="V217" s="162" t="s">
        <v>14</v>
      </c>
      <c r="W217" s="163" t="s">
        <v>14</v>
      </c>
      <c r="X217" s="163" t="s">
        <v>14</v>
      </c>
      <c r="Y217" s="165" t="s">
        <v>14</v>
      </c>
      <c r="Z217" s="165" t="s">
        <v>14</v>
      </c>
      <c r="AA217" s="164" t="s">
        <v>14</v>
      </c>
      <c r="AB217" s="173">
        <v>0.37</v>
      </c>
      <c r="AC217" s="174">
        <v>1.1100000000000001</v>
      </c>
      <c r="AD217" s="175" t="s">
        <v>62</v>
      </c>
      <c r="AE217" s="176" t="s">
        <v>70</v>
      </c>
      <c r="AF217" s="177" t="s">
        <v>0</v>
      </c>
      <c r="AG217" s="178" t="s">
        <v>69</v>
      </c>
      <c r="AH217" s="178" t="s">
        <v>69</v>
      </c>
      <c r="AI217" s="179" t="s">
        <v>421</v>
      </c>
      <c r="AJ217" s="99">
        <f t="shared" si="0"/>
        <v>0</v>
      </c>
      <c r="AK217" s="25">
        <f t="shared" si="1"/>
        <v>0</v>
      </c>
      <c r="AL217" s="25">
        <f t="shared" si="2"/>
        <v>0</v>
      </c>
      <c r="AM217" s="26">
        <f t="shared" si="3"/>
        <v>0</v>
      </c>
      <c r="AN217" s="26">
        <f t="shared" si="4"/>
        <v>0.37</v>
      </c>
      <c r="AO217" s="26">
        <f t="shared" si="5"/>
        <v>0.37</v>
      </c>
      <c r="AP217" s="12"/>
      <c r="AQ217" s="60">
        <f t="shared" si="6"/>
        <v>0.74</v>
      </c>
      <c r="AR217" s="27"/>
      <c r="AS217" s="27">
        <v>365</v>
      </c>
      <c r="AT217" s="60">
        <f t="shared" si="7"/>
        <v>0</v>
      </c>
      <c r="AU217" s="27"/>
      <c r="AV217" s="27"/>
      <c r="AW217" s="27"/>
      <c r="AX217" s="27"/>
      <c r="AY217" s="27"/>
      <c r="AZ217" s="27"/>
      <c r="BA217" s="27"/>
      <c r="BB217" s="27"/>
      <c r="BC217" s="27"/>
      <c r="BD217" s="27"/>
      <c r="BE217" s="27"/>
      <c r="BF217" s="27"/>
      <c r="BG217" s="27"/>
      <c r="BH217" s="27"/>
      <c r="BI217" s="27"/>
      <c r="CY217" s="13" t="s">
        <v>425</v>
      </c>
    </row>
    <row r="218" spans="1:103" s="13" customFormat="1" ht="11.25" x14ac:dyDescent="0.2">
      <c r="A218" s="250" t="s">
        <v>362</v>
      </c>
      <c r="B218" s="156" t="s">
        <v>386</v>
      </c>
      <c r="C218" s="157">
        <v>1</v>
      </c>
      <c r="D218" s="158" t="s">
        <v>14</v>
      </c>
      <c r="E218" s="159" t="s">
        <v>14</v>
      </c>
      <c r="F218" s="159" t="s">
        <v>14</v>
      </c>
      <c r="G218" s="159">
        <v>50</v>
      </c>
      <c r="H218" s="158">
        <v>350</v>
      </c>
      <c r="I218" s="158" t="s">
        <v>14</v>
      </c>
      <c r="J218" s="158" t="s">
        <v>14</v>
      </c>
      <c r="K218" s="160" t="s">
        <v>14</v>
      </c>
      <c r="L218" s="161" t="s">
        <v>14</v>
      </c>
      <c r="M218" s="158" t="s">
        <v>14</v>
      </c>
      <c r="N218" s="158" t="s">
        <v>14</v>
      </c>
      <c r="O218" s="158" t="s">
        <v>14</v>
      </c>
      <c r="P218" s="162" t="s">
        <v>14</v>
      </c>
      <c r="Q218" s="163" t="s">
        <v>14</v>
      </c>
      <c r="R218" s="164" t="s">
        <v>14</v>
      </c>
      <c r="S218" s="163" t="s">
        <v>14</v>
      </c>
      <c r="T218" s="165" t="s">
        <v>14</v>
      </c>
      <c r="U218" s="164" t="s">
        <v>14</v>
      </c>
      <c r="V218" s="162" t="s">
        <v>14</v>
      </c>
      <c r="W218" s="163" t="s">
        <v>14</v>
      </c>
      <c r="X218" s="163" t="s">
        <v>14</v>
      </c>
      <c r="Y218" s="165" t="s">
        <v>14</v>
      </c>
      <c r="Z218" s="165" t="s">
        <v>14</v>
      </c>
      <c r="AA218" s="164" t="s">
        <v>14</v>
      </c>
      <c r="AB218" s="166">
        <v>0.18</v>
      </c>
      <c r="AC218" s="167">
        <v>0.75</v>
      </c>
      <c r="AD218" s="175" t="s">
        <v>62</v>
      </c>
      <c r="AE218" s="176" t="s">
        <v>70</v>
      </c>
      <c r="AF218" s="168"/>
      <c r="AG218" s="178" t="s">
        <v>69</v>
      </c>
      <c r="AH218" s="178" t="s">
        <v>69</v>
      </c>
      <c r="AI218" s="179" t="s">
        <v>421</v>
      </c>
      <c r="AJ218" s="99">
        <f t="shared" si="0"/>
        <v>0</v>
      </c>
      <c r="AK218" s="25">
        <f t="shared" si="1"/>
        <v>0</v>
      </c>
      <c r="AL218" s="25">
        <f t="shared" si="2"/>
        <v>0</v>
      </c>
      <c r="AM218" s="26">
        <f t="shared" si="3"/>
        <v>0</v>
      </c>
      <c r="AN218" s="26">
        <f t="shared" si="4"/>
        <v>0.18</v>
      </c>
      <c r="AO218" s="26">
        <f t="shared" si="5"/>
        <v>0.18</v>
      </c>
      <c r="AP218" s="12"/>
      <c r="AQ218" s="60">
        <f t="shared" si="6"/>
        <v>0.36</v>
      </c>
      <c r="AR218" s="27"/>
      <c r="AS218" s="27">
        <v>365</v>
      </c>
      <c r="AT218" s="60">
        <f t="shared" si="7"/>
        <v>0</v>
      </c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/>
      <c r="BG218" s="27"/>
      <c r="BH218" s="27"/>
      <c r="BI218" s="27"/>
      <c r="CY218" s="13" t="s">
        <v>424</v>
      </c>
    </row>
    <row r="219" spans="1:103" s="13" customFormat="1" ht="11.25" x14ac:dyDescent="0.2">
      <c r="A219" s="250" t="s">
        <v>363</v>
      </c>
      <c r="B219" s="122" t="s">
        <v>387</v>
      </c>
      <c r="C219" s="157">
        <v>1</v>
      </c>
      <c r="D219" s="158" t="s">
        <v>14</v>
      </c>
      <c r="E219" s="159" t="s">
        <v>14</v>
      </c>
      <c r="F219" s="159" t="s">
        <v>14</v>
      </c>
      <c r="G219" s="159">
        <v>50</v>
      </c>
      <c r="H219" s="158">
        <v>350</v>
      </c>
      <c r="I219" s="158" t="s">
        <v>14</v>
      </c>
      <c r="J219" s="158" t="s">
        <v>14</v>
      </c>
      <c r="K219" s="160" t="s">
        <v>14</v>
      </c>
      <c r="L219" s="161" t="s">
        <v>14</v>
      </c>
      <c r="M219" s="158" t="s">
        <v>14</v>
      </c>
      <c r="N219" s="158" t="s">
        <v>14</v>
      </c>
      <c r="O219" s="158" t="s">
        <v>14</v>
      </c>
      <c r="P219" s="162" t="s">
        <v>14</v>
      </c>
      <c r="Q219" s="163" t="s">
        <v>14</v>
      </c>
      <c r="R219" s="164" t="s">
        <v>14</v>
      </c>
      <c r="S219" s="163" t="s">
        <v>14</v>
      </c>
      <c r="T219" s="165" t="s">
        <v>14</v>
      </c>
      <c r="U219" s="164" t="s">
        <v>14</v>
      </c>
      <c r="V219" s="162" t="s">
        <v>14</v>
      </c>
      <c r="W219" s="163" t="s">
        <v>14</v>
      </c>
      <c r="X219" s="163" t="s">
        <v>14</v>
      </c>
      <c r="Y219" s="165" t="s">
        <v>14</v>
      </c>
      <c r="Z219" s="165" t="s">
        <v>14</v>
      </c>
      <c r="AA219" s="164" t="s">
        <v>14</v>
      </c>
      <c r="AB219" s="166">
        <v>0.18</v>
      </c>
      <c r="AC219" s="167">
        <v>0.75</v>
      </c>
      <c r="AD219" s="175" t="s">
        <v>62</v>
      </c>
      <c r="AE219" s="176" t="s">
        <v>70</v>
      </c>
      <c r="AF219" s="168"/>
      <c r="AG219" s="178" t="s">
        <v>69</v>
      </c>
      <c r="AH219" s="178" t="s">
        <v>69</v>
      </c>
      <c r="AI219" s="179" t="s">
        <v>421</v>
      </c>
      <c r="AJ219" s="99">
        <f t="shared" si="0"/>
        <v>0</v>
      </c>
      <c r="AK219" s="25">
        <f t="shared" si="1"/>
        <v>0</v>
      </c>
      <c r="AL219" s="25">
        <f t="shared" si="2"/>
        <v>0</v>
      </c>
      <c r="AM219" s="26">
        <f t="shared" si="3"/>
        <v>0</v>
      </c>
      <c r="AN219" s="26">
        <f t="shared" si="4"/>
        <v>0.18</v>
      </c>
      <c r="AO219" s="26">
        <f t="shared" si="5"/>
        <v>0.18</v>
      </c>
      <c r="AP219" s="12"/>
      <c r="AQ219" s="60">
        <f t="shared" si="6"/>
        <v>0.36</v>
      </c>
      <c r="AR219" s="27"/>
      <c r="AS219" s="27">
        <v>365</v>
      </c>
      <c r="AT219" s="60">
        <f t="shared" si="7"/>
        <v>0</v>
      </c>
      <c r="AU219" s="27"/>
      <c r="AV219" s="27"/>
      <c r="AW219" s="27"/>
      <c r="AX219" s="27"/>
      <c r="AY219" s="27"/>
      <c r="AZ219" s="27"/>
      <c r="BA219" s="27"/>
      <c r="BB219" s="27"/>
      <c r="BC219" s="27"/>
      <c r="BD219" s="27"/>
      <c r="BE219" s="27"/>
      <c r="BF219" s="27"/>
      <c r="BG219" s="27"/>
      <c r="BH219" s="27"/>
      <c r="BI219" s="27"/>
      <c r="CY219" s="13" t="s">
        <v>424</v>
      </c>
    </row>
    <row r="220" spans="1:103" s="13" customFormat="1" ht="11.25" x14ac:dyDescent="0.2">
      <c r="A220" s="250" t="s">
        <v>364</v>
      </c>
      <c r="B220" s="122" t="s">
        <v>405</v>
      </c>
      <c r="C220" s="157">
        <v>1</v>
      </c>
      <c r="D220" s="158" t="s">
        <v>14</v>
      </c>
      <c r="E220" s="159" t="s">
        <v>14</v>
      </c>
      <c r="F220" s="159" t="s">
        <v>14</v>
      </c>
      <c r="G220" s="159">
        <v>1210</v>
      </c>
      <c r="H220" s="158">
        <v>610</v>
      </c>
      <c r="I220" s="158" t="s">
        <v>14</v>
      </c>
      <c r="J220" s="158" t="s">
        <v>14</v>
      </c>
      <c r="K220" s="160" t="s">
        <v>14</v>
      </c>
      <c r="L220" s="161" t="s">
        <v>14</v>
      </c>
      <c r="M220" s="158" t="s">
        <v>14</v>
      </c>
      <c r="N220" s="158" t="s">
        <v>14</v>
      </c>
      <c r="O220" s="158" t="s">
        <v>14</v>
      </c>
      <c r="P220" s="162" t="s">
        <v>14</v>
      </c>
      <c r="Q220" s="163" t="s">
        <v>14</v>
      </c>
      <c r="R220" s="164" t="s">
        <v>14</v>
      </c>
      <c r="S220" s="163" t="s">
        <v>14</v>
      </c>
      <c r="T220" s="165" t="s">
        <v>14</v>
      </c>
      <c r="U220" s="164" t="s">
        <v>14</v>
      </c>
      <c r="V220" s="162" t="s">
        <v>14</v>
      </c>
      <c r="W220" s="163" t="s">
        <v>14</v>
      </c>
      <c r="X220" s="163" t="s">
        <v>14</v>
      </c>
      <c r="Y220" s="165" t="s">
        <v>14</v>
      </c>
      <c r="Z220" s="165" t="s">
        <v>14</v>
      </c>
      <c r="AA220" s="164" t="s">
        <v>14</v>
      </c>
      <c r="AB220" s="173">
        <v>0.37</v>
      </c>
      <c r="AC220" s="174">
        <v>1.1100000000000001</v>
      </c>
      <c r="AD220" s="175" t="s">
        <v>62</v>
      </c>
      <c r="AE220" s="176" t="s">
        <v>70</v>
      </c>
      <c r="AF220" s="177" t="s">
        <v>0</v>
      </c>
      <c r="AG220" s="178" t="s">
        <v>69</v>
      </c>
      <c r="AH220" s="178" t="s">
        <v>69</v>
      </c>
      <c r="AI220" s="179" t="s">
        <v>421</v>
      </c>
      <c r="AJ220" s="99">
        <f t="shared" si="0"/>
        <v>0</v>
      </c>
      <c r="AK220" s="25">
        <f t="shared" si="1"/>
        <v>0</v>
      </c>
      <c r="AL220" s="25">
        <f t="shared" si="2"/>
        <v>0</v>
      </c>
      <c r="AM220" s="26">
        <f t="shared" si="3"/>
        <v>0</v>
      </c>
      <c r="AN220" s="26">
        <f t="shared" si="4"/>
        <v>0.37</v>
      </c>
      <c r="AO220" s="26">
        <f t="shared" si="5"/>
        <v>0.37</v>
      </c>
      <c r="AP220" s="12"/>
      <c r="AQ220" s="60">
        <f t="shared" si="6"/>
        <v>0.74</v>
      </c>
      <c r="AR220" s="27"/>
      <c r="AS220" s="27">
        <v>365</v>
      </c>
      <c r="AT220" s="60">
        <f t="shared" si="7"/>
        <v>0</v>
      </c>
      <c r="AU220" s="27"/>
      <c r="AV220" s="27"/>
      <c r="AW220" s="27"/>
      <c r="AX220" s="27"/>
      <c r="AY220" s="27"/>
      <c r="AZ220" s="27"/>
      <c r="BA220" s="27"/>
      <c r="BB220" s="27"/>
      <c r="BC220" s="27"/>
      <c r="BD220" s="27"/>
      <c r="BE220" s="27"/>
      <c r="BF220" s="27"/>
      <c r="BG220" s="27"/>
      <c r="BH220" s="27"/>
      <c r="BI220" s="27"/>
      <c r="CY220" s="13" t="s">
        <v>425</v>
      </c>
    </row>
    <row r="221" spans="1:103" s="13" customFormat="1" ht="11.25" x14ac:dyDescent="0.2">
      <c r="A221" s="250" t="s">
        <v>365</v>
      </c>
      <c r="B221" s="122" t="s">
        <v>406</v>
      </c>
      <c r="C221" s="157">
        <v>1</v>
      </c>
      <c r="D221" s="158" t="s">
        <v>14</v>
      </c>
      <c r="E221" s="159" t="s">
        <v>14</v>
      </c>
      <c r="F221" s="159" t="s">
        <v>14</v>
      </c>
      <c r="G221" s="159">
        <v>350</v>
      </c>
      <c r="H221" s="158">
        <v>780</v>
      </c>
      <c r="I221" s="158" t="s">
        <v>14</v>
      </c>
      <c r="J221" s="158" t="s">
        <v>14</v>
      </c>
      <c r="K221" s="160" t="s">
        <v>14</v>
      </c>
      <c r="L221" s="161" t="s">
        <v>14</v>
      </c>
      <c r="M221" s="158" t="s">
        <v>14</v>
      </c>
      <c r="N221" s="158" t="s">
        <v>14</v>
      </c>
      <c r="O221" s="158" t="s">
        <v>14</v>
      </c>
      <c r="P221" s="162" t="s">
        <v>14</v>
      </c>
      <c r="Q221" s="163" t="s">
        <v>14</v>
      </c>
      <c r="R221" s="164" t="s">
        <v>14</v>
      </c>
      <c r="S221" s="163" t="s">
        <v>14</v>
      </c>
      <c r="T221" s="165" t="s">
        <v>14</v>
      </c>
      <c r="U221" s="164" t="s">
        <v>14</v>
      </c>
      <c r="V221" s="162" t="s">
        <v>14</v>
      </c>
      <c r="W221" s="163" t="s">
        <v>14</v>
      </c>
      <c r="X221" s="163" t="s">
        <v>14</v>
      </c>
      <c r="Y221" s="165" t="s">
        <v>14</v>
      </c>
      <c r="Z221" s="165" t="s">
        <v>14</v>
      </c>
      <c r="AA221" s="164" t="s">
        <v>14</v>
      </c>
      <c r="AB221" s="166">
        <v>0.31</v>
      </c>
      <c r="AC221" s="167">
        <v>1</v>
      </c>
      <c r="AD221" s="175" t="s">
        <v>62</v>
      </c>
      <c r="AE221" s="176" t="s">
        <v>70</v>
      </c>
      <c r="AF221" s="168"/>
      <c r="AG221" s="178" t="s">
        <v>69</v>
      </c>
      <c r="AH221" s="178" t="s">
        <v>69</v>
      </c>
      <c r="AI221" s="179" t="s">
        <v>421</v>
      </c>
      <c r="AJ221" s="99">
        <f t="shared" si="0"/>
        <v>0</v>
      </c>
      <c r="AK221" s="25">
        <f t="shared" si="1"/>
        <v>0</v>
      </c>
      <c r="AL221" s="25">
        <f t="shared" si="2"/>
        <v>0</v>
      </c>
      <c r="AM221" s="26">
        <f t="shared" si="3"/>
        <v>0</v>
      </c>
      <c r="AN221" s="26">
        <f t="shared" si="4"/>
        <v>0.31</v>
      </c>
      <c r="AO221" s="26">
        <f t="shared" si="5"/>
        <v>0.31</v>
      </c>
      <c r="AP221" s="12"/>
      <c r="AQ221" s="60">
        <f t="shared" si="6"/>
        <v>0.62</v>
      </c>
      <c r="AR221" s="27"/>
      <c r="AS221" s="27">
        <v>365</v>
      </c>
      <c r="AT221" s="60">
        <f t="shared" si="7"/>
        <v>0</v>
      </c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/>
      <c r="BF221" s="27"/>
      <c r="BG221" s="27"/>
      <c r="BH221" s="27"/>
      <c r="BI221" s="27"/>
      <c r="CY221" s="13" t="s">
        <v>423</v>
      </c>
    </row>
    <row r="222" spans="1:103" s="13" customFormat="1" ht="11.25" x14ac:dyDescent="0.2">
      <c r="A222" s="169" t="s">
        <v>366</v>
      </c>
      <c r="B222" s="122" t="s">
        <v>406</v>
      </c>
      <c r="C222" s="157">
        <v>1</v>
      </c>
      <c r="D222" s="158" t="s">
        <v>14</v>
      </c>
      <c r="E222" s="159" t="s">
        <v>14</v>
      </c>
      <c r="F222" s="159" t="s">
        <v>14</v>
      </c>
      <c r="G222" s="159">
        <v>350</v>
      </c>
      <c r="H222" s="158">
        <v>780</v>
      </c>
      <c r="I222" s="158" t="s">
        <v>14</v>
      </c>
      <c r="J222" s="158" t="s">
        <v>14</v>
      </c>
      <c r="K222" s="160" t="s">
        <v>14</v>
      </c>
      <c r="L222" s="161" t="s">
        <v>14</v>
      </c>
      <c r="M222" s="158" t="s">
        <v>14</v>
      </c>
      <c r="N222" s="158" t="s">
        <v>14</v>
      </c>
      <c r="O222" s="158" t="s">
        <v>14</v>
      </c>
      <c r="P222" s="162" t="s">
        <v>14</v>
      </c>
      <c r="Q222" s="163" t="s">
        <v>14</v>
      </c>
      <c r="R222" s="164" t="s">
        <v>14</v>
      </c>
      <c r="S222" s="163" t="s">
        <v>14</v>
      </c>
      <c r="T222" s="165" t="s">
        <v>14</v>
      </c>
      <c r="U222" s="164" t="s">
        <v>14</v>
      </c>
      <c r="V222" s="162" t="s">
        <v>14</v>
      </c>
      <c r="W222" s="163" t="s">
        <v>14</v>
      </c>
      <c r="X222" s="163" t="s">
        <v>14</v>
      </c>
      <c r="Y222" s="165" t="s">
        <v>14</v>
      </c>
      <c r="Z222" s="165" t="s">
        <v>14</v>
      </c>
      <c r="AA222" s="164" t="s">
        <v>14</v>
      </c>
      <c r="AB222" s="166">
        <v>0.31</v>
      </c>
      <c r="AC222" s="167">
        <v>1</v>
      </c>
      <c r="AD222" s="175" t="s">
        <v>62</v>
      </c>
      <c r="AE222" s="176" t="s">
        <v>70</v>
      </c>
      <c r="AF222" s="168"/>
      <c r="AG222" s="178" t="s">
        <v>69</v>
      </c>
      <c r="AH222" s="178" t="s">
        <v>69</v>
      </c>
      <c r="AI222" s="179" t="s">
        <v>421</v>
      </c>
      <c r="AJ222" s="99">
        <f t="shared" si="0"/>
        <v>0</v>
      </c>
      <c r="AK222" s="25">
        <f t="shared" si="1"/>
        <v>0</v>
      </c>
      <c r="AL222" s="25">
        <f t="shared" si="2"/>
        <v>0</v>
      </c>
      <c r="AM222" s="26">
        <f t="shared" si="3"/>
        <v>0</v>
      </c>
      <c r="AN222" s="26">
        <f t="shared" si="4"/>
        <v>0.31</v>
      </c>
      <c r="AO222" s="26">
        <f t="shared" si="5"/>
        <v>0.31</v>
      </c>
      <c r="AP222" s="12"/>
      <c r="AQ222" s="60">
        <f t="shared" si="6"/>
        <v>0.62</v>
      </c>
      <c r="AR222" s="27"/>
      <c r="AS222" s="27">
        <v>365</v>
      </c>
      <c r="AT222" s="60">
        <f t="shared" si="7"/>
        <v>0</v>
      </c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27"/>
      <c r="BI222" s="27"/>
      <c r="CY222" s="13" t="s">
        <v>423</v>
      </c>
    </row>
    <row r="223" spans="1:103" s="13" customFormat="1" ht="11.25" x14ac:dyDescent="0.2">
      <c r="A223" s="169" t="s">
        <v>367</v>
      </c>
      <c r="B223" s="122" t="s">
        <v>387</v>
      </c>
      <c r="C223" s="157">
        <v>1</v>
      </c>
      <c r="D223" s="158" t="s">
        <v>14</v>
      </c>
      <c r="E223" s="159" t="s">
        <v>14</v>
      </c>
      <c r="F223" s="159" t="s">
        <v>14</v>
      </c>
      <c r="G223" s="159">
        <v>50</v>
      </c>
      <c r="H223" s="158">
        <v>350</v>
      </c>
      <c r="I223" s="158" t="s">
        <v>14</v>
      </c>
      <c r="J223" s="158" t="s">
        <v>14</v>
      </c>
      <c r="K223" s="160" t="s">
        <v>14</v>
      </c>
      <c r="L223" s="161" t="s">
        <v>14</v>
      </c>
      <c r="M223" s="158" t="s">
        <v>14</v>
      </c>
      <c r="N223" s="158" t="s">
        <v>14</v>
      </c>
      <c r="O223" s="158" t="s">
        <v>14</v>
      </c>
      <c r="P223" s="162" t="s">
        <v>14</v>
      </c>
      <c r="Q223" s="163" t="s">
        <v>14</v>
      </c>
      <c r="R223" s="164" t="s">
        <v>14</v>
      </c>
      <c r="S223" s="163" t="s">
        <v>14</v>
      </c>
      <c r="T223" s="165" t="s">
        <v>14</v>
      </c>
      <c r="U223" s="164" t="s">
        <v>14</v>
      </c>
      <c r="V223" s="162" t="s">
        <v>14</v>
      </c>
      <c r="W223" s="163" t="s">
        <v>14</v>
      </c>
      <c r="X223" s="163" t="s">
        <v>14</v>
      </c>
      <c r="Y223" s="165" t="s">
        <v>14</v>
      </c>
      <c r="Z223" s="165" t="s">
        <v>14</v>
      </c>
      <c r="AA223" s="164" t="s">
        <v>14</v>
      </c>
      <c r="AB223" s="166">
        <v>0.18</v>
      </c>
      <c r="AC223" s="167">
        <v>0.75</v>
      </c>
      <c r="AD223" s="175" t="s">
        <v>62</v>
      </c>
      <c r="AE223" s="176" t="s">
        <v>70</v>
      </c>
      <c r="AF223" s="168"/>
      <c r="AG223" s="178" t="s">
        <v>69</v>
      </c>
      <c r="AH223" s="178" t="s">
        <v>69</v>
      </c>
      <c r="AI223" s="179" t="s">
        <v>421</v>
      </c>
      <c r="AJ223" s="99">
        <f t="shared" si="0"/>
        <v>0</v>
      </c>
      <c r="AK223" s="25">
        <f t="shared" si="1"/>
        <v>0</v>
      </c>
      <c r="AL223" s="25">
        <f t="shared" si="2"/>
        <v>0</v>
      </c>
      <c r="AM223" s="26">
        <f t="shared" si="3"/>
        <v>0</v>
      </c>
      <c r="AN223" s="26">
        <f t="shared" si="4"/>
        <v>0.18</v>
      </c>
      <c r="AO223" s="26">
        <f t="shared" si="5"/>
        <v>0.18</v>
      </c>
      <c r="AP223" s="12"/>
      <c r="AQ223" s="60">
        <f t="shared" si="6"/>
        <v>0.36</v>
      </c>
      <c r="AR223" s="27"/>
      <c r="AS223" s="27">
        <v>365</v>
      </c>
      <c r="AT223" s="60">
        <f t="shared" si="7"/>
        <v>0</v>
      </c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  <c r="BH223" s="27"/>
      <c r="BI223" s="27"/>
      <c r="CY223" s="13" t="s">
        <v>424</v>
      </c>
    </row>
    <row r="224" spans="1:103" s="13" customFormat="1" ht="11.25" x14ac:dyDescent="0.2">
      <c r="A224" s="250" t="s">
        <v>368</v>
      </c>
      <c r="B224" s="122" t="s">
        <v>386</v>
      </c>
      <c r="C224" s="157">
        <v>1</v>
      </c>
      <c r="D224" s="158" t="s">
        <v>14</v>
      </c>
      <c r="E224" s="159" t="s">
        <v>14</v>
      </c>
      <c r="F224" s="159" t="s">
        <v>14</v>
      </c>
      <c r="G224" s="159">
        <v>50</v>
      </c>
      <c r="H224" s="158">
        <v>350</v>
      </c>
      <c r="I224" s="158" t="s">
        <v>14</v>
      </c>
      <c r="J224" s="158" t="s">
        <v>14</v>
      </c>
      <c r="K224" s="160" t="s">
        <v>14</v>
      </c>
      <c r="L224" s="161" t="s">
        <v>14</v>
      </c>
      <c r="M224" s="158" t="s">
        <v>14</v>
      </c>
      <c r="N224" s="158" t="s">
        <v>14</v>
      </c>
      <c r="O224" s="158" t="s">
        <v>14</v>
      </c>
      <c r="P224" s="162" t="s">
        <v>14</v>
      </c>
      <c r="Q224" s="163" t="s">
        <v>14</v>
      </c>
      <c r="R224" s="164" t="s">
        <v>14</v>
      </c>
      <c r="S224" s="163" t="s">
        <v>14</v>
      </c>
      <c r="T224" s="165" t="s">
        <v>14</v>
      </c>
      <c r="U224" s="164" t="s">
        <v>14</v>
      </c>
      <c r="V224" s="162" t="s">
        <v>14</v>
      </c>
      <c r="W224" s="163" t="s">
        <v>14</v>
      </c>
      <c r="X224" s="163" t="s">
        <v>14</v>
      </c>
      <c r="Y224" s="165" t="s">
        <v>14</v>
      </c>
      <c r="Z224" s="165" t="s">
        <v>14</v>
      </c>
      <c r="AA224" s="164" t="s">
        <v>14</v>
      </c>
      <c r="AB224" s="166">
        <v>0.18</v>
      </c>
      <c r="AC224" s="167">
        <v>0.75</v>
      </c>
      <c r="AD224" s="175" t="s">
        <v>62</v>
      </c>
      <c r="AE224" s="176" t="s">
        <v>70</v>
      </c>
      <c r="AF224" s="168"/>
      <c r="AG224" s="178" t="s">
        <v>69</v>
      </c>
      <c r="AH224" s="178" t="s">
        <v>69</v>
      </c>
      <c r="AI224" s="179" t="s">
        <v>421</v>
      </c>
      <c r="AJ224" s="99">
        <f t="shared" si="0"/>
        <v>0</v>
      </c>
      <c r="AK224" s="25">
        <f t="shared" si="1"/>
        <v>0</v>
      </c>
      <c r="AL224" s="25">
        <f t="shared" si="2"/>
        <v>0</v>
      </c>
      <c r="AM224" s="26">
        <f t="shared" si="3"/>
        <v>0</v>
      </c>
      <c r="AN224" s="26">
        <f t="shared" si="4"/>
        <v>0.18</v>
      </c>
      <c r="AO224" s="26">
        <f t="shared" si="5"/>
        <v>0.18</v>
      </c>
      <c r="AP224" s="12"/>
      <c r="AQ224" s="60">
        <f t="shared" si="6"/>
        <v>0.36</v>
      </c>
      <c r="AR224" s="27"/>
      <c r="AS224" s="27">
        <v>365</v>
      </c>
      <c r="AT224" s="60">
        <f t="shared" si="7"/>
        <v>0</v>
      </c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CY224" s="13" t="s">
        <v>424</v>
      </c>
    </row>
    <row r="225" spans="1:103" s="13" customFormat="1" ht="11.25" x14ac:dyDescent="0.2">
      <c r="A225" s="250" t="s">
        <v>369</v>
      </c>
      <c r="B225" s="122" t="s">
        <v>405</v>
      </c>
      <c r="C225" s="157">
        <v>1</v>
      </c>
      <c r="D225" s="158" t="s">
        <v>14</v>
      </c>
      <c r="E225" s="159" t="s">
        <v>14</v>
      </c>
      <c r="F225" s="159" t="s">
        <v>14</v>
      </c>
      <c r="G225" s="159">
        <v>1210</v>
      </c>
      <c r="H225" s="158">
        <v>610</v>
      </c>
      <c r="I225" s="158" t="s">
        <v>14</v>
      </c>
      <c r="J225" s="158" t="s">
        <v>14</v>
      </c>
      <c r="K225" s="160" t="s">
        <v>14</v>
      </c>
      <c r="L225" s="161" t="s">
        <v>14</v>
      </c>
      <c r="M225" s="158" t="s">
        <v>14</v>
      </c>
      <c r="N225" s="158" t="s">
        <v>14</v>
      </c>
      <c r="O225" s="158" t="s">
        <v>14</v>
      </c>
      <c r="P225" s="162" t="s">
        <v>14</v>
      </c>
      <c r="Q225" s="163" t="s">
        <v>14</v>
      </c>
      <c r="R225" s="164" t="s">
        <v>14</v>
      </c>
      <c r="S225" s="163" t="s">
        <v>14</v>
      </c>
      <c r="T225" s="165" t="s">
        <v>14</v>
      </c>
      <c r="U225" s="164" t="s">
        <v>14</v>
      </c>
      <c r="V225" s="162" t="s">
        <v>14</v>
      </c>
      <c r="W225" s="163" t="s">
        <v>14</v>
      </c>
      <c r="X225" s="163" t="s">
        <v>14</v>
      </c>
      <c r="Y225" s="165" t="s">
        <v>14</v>
      </c>
      <c r="Z225" s="165" t="s">
        <v>14</v>
      </c>
      <c r="AA225" s="164" t="s">
        <v>14</v>
      </c>
      <c r="AB225" s="173">
        <v>0.37</v>
      </c>
      <c r="AC225" s="174">
        <v>1.1100000000000001</v>
      </c>
      <c r="AD225" s="175" t="s">
        <v>62</v>
      </c>
      <c r="AE225" s="176" t="s">
        <v>70</v>
      </c>
      <c r="AF225" s="177" t="s">
        <v>0</v>
      </c>
      <c r="AG225" s="178" t="s">
        <v>69</v>
      </c>
      <c r="AH225" s="178" t="s">
        <v>69</v>
      </c>
      <c r="AI225" s="179" t="s">
        <v>421</v>
      </c>
      <c r="AJ225" s="99">
        <f t="shared" si="0"/>
        <v>0</v>
      </c>
      <c r="AK225" s="25">
        <f t="shared" si="1"/>
        <v>0</v>
      </c>
      <c r="AL225" s="25">
        <f t="shared" si="2"/>
        <v>0</v>
      </c>
      <c r="AM225" s="26">
        <f t="shared" si="3"/>
        <v>0</v>
      </c>
      <c r="AN225" s="26">
        <f t="shared" si="4"/>
        <v>0.37</v>
      </c>
      <c r="AO225" s="26">
        <f t="shared" si="5"/>
        <v>0.37</v>
      </c>
      <c r="AP225" s="12"/>
      <c r="AQ225" s="60">
        <f t="shared" si="6"/>
        <v>0.74</v>
      </c>
      <c r="AR225" s="27"/>
      <c r="AS225" s="27">
        <v>365</v>
      </c>
      <c r="AT225" s="60">
        <f t="shared" si="7"/>
        <v>0</v>
      </c>
      <c r="AU225" s="27"/>
      <c r="AV225" s="27"/>
      <c r="AW225" s="27"/>
      <c r="AX225" s="27"/>
      <c r="AY225" s="27"/>
      <c r="AZ225" s="27"/>
      <c r="BA225" s="27"/>
      <c r="BB225" s="27"/>
      <c r="BC225" s="27"/>
      <c r="BD225" s="27"/>
      <c r="BE225" s="27"/>
      <c r="BF225" s="27"/>
      <c r="BG225" s="27"/>
      <c r="BH225" s="27"/>
      <c r="BI225" s="27"/>
      <c r="CY225" s="13" t="s">
        <v>425</v>
      </c>
    </row>
    <row r="226" spans="1:103" s="13" customFormat="1" ht="11.25" x14ac:dyDescent="0.2">
      <c r="A226" s="250" t="s">
        <v>370</v>
      </c>
      <c r="B226" s="122" t="s">
        <v>406</v>
      </c>
      <c r="C226" s="157">
        <v>1</v>
      </c>
      <c r="D226" s="158" t="s">
        <v>14</v>
      </c>
      <c r="E226" s="159" t="s">
        <v>14</v>
      </c>
      <c r="F226" s="159" t="s">
        <v>14</v>
      </c>
      <c r="G226" s="159">
        <v>350</v>
      </c>
      <c r="H226" s="158">
        <v>780</v>
      </c>
      <c r="I226" s="158" t="s">
        <v>14</v>
      </c>
      <c r="J226" s="158" t="s">
        <v>14</v>
      </c>
      <c r="K226" s="160" t="s">
        <v>14</v>
      </c>
      <c r="L226" s="161" t="s">
        <v>14</v>
      </c>
      <c r="M226" s="158" t="s">
        <v>14</v>
      </c>
      <c r="N226" s="158" t="s">
        <v>14</v>
      </c>
      <c r="O226" s="158" t="s">
        <v>14</v>
      </c>
      <c r="P226" s="162" t="s">
        <v>14</v>
      </c>
      <c r="Q226" s="163" t="s">
        <v>14</v>
      </c>
      <c r="R226" s="164" t="s">
        <v>14</v>
      </c>
      <c r="S226" s="163" t="s">
        <v>14</v>
      </c>
      <c r="T226" s="165" t="s">
        <v>14</v>
      </c>
      <c r="U226" s="164" t="s">
        <v>14</v>
      </c>
      <c r="V226" s="162" t="s">
        <v>14</v>
      </c>
      <c r="W226" s="163" t="s">
        <v>14</v>
      </c>
      <c r="X226" s="163" t="s">
        <v>14</v>
      </c>
      <c r="Y226" s="165" t="s">
        <v>14</v>
      </c>
      <c r="Z226" s="165" t="s">
        <v>14</v>
      </c>
      <c r="AA226" s="164" t="s">
        <v>14</v>
      </c>
      <c r="AB226" s="166">
        <v>0.31</v>
      </c>
      <c r="AC226" s="167">
        <v>1</v>
      </c>
      <c r="AD226" s="175" t="s">
        <v>62</v>
      </c>
      <c r="AE226" s="176" t="s">
        <v>70</v>
      </c>
      <c r="AF226" s="168"/>
      <c r="AG226" s="178" t="s">
        <v>69</v>
      </c>
      <c r="AH226" s="178" t="s">
        <v>69</v>
      </c>
      <c r="AI226" s="179" t="s">
        <v>421</v>
      </c>
      <c r="AJ226" s="99">
        <f t="shared" si="0"/>
        <v>0</v>
      </c>
      <c r="AK226" s="25">
        <f t="shared" si="1"/>
        <v>0</v>
      </c>
      <c r="AL226" s="25">
        <f t="shared" si="2"/>
        <v>0</v>
      </c>
      <c r="AM226" s="26">
        <f t="shared" si="3"/>
        <v>0</v>
      </c>
      <c r="AN226" s="26">
        <f t="shared" si="4"/>
        <v>0.31</v>
      </c>
      <c r="AO226" s="26">
        <f t="shared" si="5"/>
        <v>0.31</v>
      </c>
      <c r="AP226" s="12"/>
      <c r="AQ226" s="60">
        <f t="shared" si="6"/>
        <v>0.62</v>
      </c>
      <c r="AR226" s="27"/>
      <c r="AS226" s="27">
        <v>365</v>
      </c>
      <c r="AT226" s="60">
        <f t="shared" si="7"/>
        <v>0</v>
      </c>
      <c r="AU226" s="27"/>
      <c r="AV226" s="27"/>
      <c r="AW226" s="27"/>
      <c r="AX226" s="27"/>
      <c r="AY226" s="27"/>
      <c r="AZ226" s="27"/>
      <c r="BA226" s="27"/>
      <c r="BB226" s="27"/>
      <c r="BC226" s="27"/>
      <c r="BD226" s="27"/>
      <c r="BE226" s="27"/>
      <c r="BF226" s="27"/>
      <c r="BG226" s="27"/>
      <c r="BH226" s="27"/>
      <c r="BI226" s="27"/>
      <c r="CY226" s="13" t="s">
        <v>423</v>
      </c>
    </row>
    <row r="227" spans="1:103" s="13" customFormat="1" ht="11.25" x14ac:dyDescent="0.2">
      <c r="A227" s="169" t="s">
        <v>371</v>
      </c>
      <c r="B227" s="122" t="s">
        <v>406</v>
      </c>
      <c r="C227" s="157">
        <v>1</v>
      </c>
      <c r="D227" s="158" t="s">
        <v>14</v>
      </c>
      <c r="E227" s="159" t="s">
        <v>14</v>
      </c>
      <c r="F227" s="159" t="s">
        <v>14</v>
      </c>
      <c r="G227" s="159">
        <v>350</v>
      </c>
      <c r="H227" s="158">
        <v>780</v>
      </c>
      <c r="I227" s="158" t="s">
        <v>14</v>
      </c>
      <c r="J227" s="158" t="s">
        <v>14</v>
      </c>
      <c r="K227" s="160" t="s">
        <v>14</v>
      </c>
      <c r="L227" s="161" t="s">
        <v>14</v>
      </c>
      <c r="M227" s="158" t="s">
        <v>14</v>
      </c>
      <c r="N227" s="158" t="s">
        <v>14</v>
      </c>
      <c r="O227" s="158" t="s">
        <v>14</v>
      </c>
      <c r="P227" s="162" t="s">
        <v>14</v>
      </c>
      <c r="Q227" s="163" t="s">
        <v>14</v>
      </c>
      <c r="R227" s="164" t="s">
        <v>14</v>
      </c>
      <c r="S227" s="163" t="s">
        <v>14</v>
      </c>
      <c r="T227" s="165" t="s">
        <v>14</v>
      </c>
      <c r="U227" s="164" t="s">
        <v>14</v>
      </c>
      <c r="V227" s="162" t="s">
        <v>14</v>
      </c>
      <c r="W227" s="163" t="s">
        <v>14</v>
      </c>
      <c r="X227" s="163" t="s">
        <v>14</v>
      </c>
      <c r="Y227" s="165" t="s">
        <v>14</v>
      </c>
      <c r="Z227" s="165" t="s">
        <v>14</v>
      </c>
      <c r="AA227" s="164" t="s">
        <v>14</v>
      </c>
      <c r="AB227" s="166">
        <v>0.31</v>
      </c>
      <c r="AC227" s="167">
        <v>1</v>
      </c>
      <c r="AD227" s="175" t="s">
        <v>62</v>
      </c>
      <c r="AE227" s="176" t="s">
        <v>70</v>
      </c>
      <c r="AF227" s="168"/>
      <c r="AG227" s="178" t="s">
        <v>69</v>
      </c>
      <c r="AH227" s="178" t="s">
        <v>69</v>
      </c>
      <c r="AI227" s="179" t="s">
        <v>421</v>
      </c>
      <c r="AJ227" s="99">
        <f t="shared" si="0"/>
        <v>0</v>
      </c>
      <c r="AK227" s="25">
        <f t="shared" si="1"/>
        <v>0</v>
      </c>
      <c r="AL227" s="25">
        <f t="shared" si="2"/>
        <v>0</v>
      </c>
      <c r="AM227" s="26">
        <f t="shared" si="3"/>
        <v>0</v>
      </c>
      <c r="AN227" s="26">
        <f t="shared" si="4"/>
        <v>0.31</v>
      </c>
      <c r="AO227" s="26">
        <f t="shared" si="5"/>
        <v>0.31</v>
      </c>
      <c r="AP227" s="12"/>
      <c r="AQ227" s="60">
        <f t="shared" si="6"/>
        <v>0.62</v>
      </c>
      <c r="AR227" s="27"/>
      <c r="AS227" s="27">
        <v>365</v>
      </c>
      <c r="AT227" s="60">
        <f t="shared" si="7"/>
        <v>0</v>
      </c>
      <c r="AU227" s="27"/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  <c r="BG227" s="27"/>
      <c r="BH227" s="27"/>
      <c r="BI227" s="27"/>
      <c r="CY227" s="13" t="s">
        <v>423</v>
      </c>
    </row>
    <row r="228" spans="1:103" s="13" customFormat="1" ht="11.25" x14ac:dyDescent="0.2">
      <c r="A228" s="250" t="s">
        <v>372</v>
      </c>
      <c r="B228" s="122" t="s">
        <v>406</v>
      </c>
      <c r="C228" s="157">
        <v>1</v>
      </c>
      <c r="D228" s="158" t="s">
        <v>14</v>
      </c>
      <c r="E228" s="159" t="s">
        <v>14</v>
      </c>
      <c r="F228" s="159" t="s">
        <v>14</v>
      </c>
      <c r="G228" s="159">
        <v>350</v>
      </c>
      <c r="H228" s="158">
        <v>780</v>
      </c>
      <c r="I228" s="158" t="s">
        <v>14</v>
      </c>
      <c r="J228" s="158" t="s">
        <v>14</v>
      </c>
      <c r="K228" s="160" t="s">
        <v>14</v>
      </c>
      <c r="L228" s="161" t="s">
        <v>14</v>
      </c>
      <c r="M228" s="158" t="s">
        <v>14</v>
      </c>
      <c r="N228" s="158" t="s">
        <v>14</v>
      </c>
      <c r="O228" s="158" t="s">
        <v>14</v>
      </c>
      <c r="P228" s="162" t="s">
        <v>14</v>
      </c>
      <c r="Q228" s="163" t="s">
        <v>14</v>
      </c>
      <c r="R228" s="164" t="s">
        <v>14</v>
      </c>
      <c r="S228" s="163" t="s">
        <v>14</v>
      </c>
      <c r="T228" s="165" t="s">
        <v>14</v>
      </c>
      <c r="U228" s="164" t="s">
        <v>14</v>
      </c>
      <c r="V228" s="162" t="s">
        <v>14</v>
      </c>
      <c r="W228" s="163" t="s">
        <v>14</v>
      </c>
      <c r="X228" s="163" t="s">
        <v>14</v>
      </c>
      <c r="Y228" s="165" t="s">
        <v>14</v>
      </c>
      <c r="Z228" s="165" t="s">
        <v>14</v>
      </c>
      <c r="AA228" s="164" t="s">
        <v>14</v>
      </c>
      <c r="AB228" s="166">
        <v>0.31</v>
      </c>
      <c r="AC228" s="167">
        <v>1</v>
      </c>
      <c r="AD228" s="175" t="s">
        <v>62</v>
      </c>
      <c r="AE228" s="176" t="s">
        <v>70</v>
      </c>
      <c r="AF228" s="168"/>
      <c r="AG228" s="178" t="s">
        <v>69</v>
      </c>
      <c r="AH228" s="178" t="s">
        <v>69</v>
      </c>
      <c r="AI228" s="179" t="s">
        <v>421</v>
      </c>
      <c r="AJ228" s="99">
        <f t="shared" si="0"/>
        <v>0</v>
      </c>
      <c r="AK228" s="25">
        <f t="shared" si="1"/>
        <v>0</v>
      </c>
      <c r="AL228" s="25">
        <f t="shared" si="2"/>
        <v>0</v>
      </c>
      <c r="AM228" s="26">
        <f t="shared" si="3"/>
        <v>0</v>
      </c>
      <c r="AN228" s="26">
        <f t="shared" si="4"/>
        <v>0.31</v>
      </c>
      <c r="AO228" s="26">
        <f t="shared" si="5"/>
        <v>0.31</v>
      </c>
      <c r="AP228" s="12"/>
      <c r="AQ228" s="60">
        <f t="shared" si="6"/>
        <v>0.62</v>
      </c>
      <c r="AR228" s="27"/>
      <c r="AS228" s="27">
        <v>365</v>
      </c>
      <c r="AT228" s="60">
        <f t="shared" si="7"/>
        <v>0</v>
      </c>
      <c r="AU228" s="27"/>
      <c r="AV228" s="27"/>
      <c r="AW228" s="27"/>
      <c r="AX228" s="27"/>
      <c r="AY228" s="27"/>
      <c r="AZ228" s="27"/>
      <c r="BA228" s="27"/>
      <c r="BB228" s="27"/>
      <c r="BC228" s="27"/>
      <c r="BD228" s="27"/>
      <c r="BE228" s="27"/>
      <c r="BF228" s="27"/>
      <c r="BG228" s="27"/>
      <c r="BH228" s="27"/>
      <c r="BI228" s="27"/>
      <c r="CY228" s="13" t="s">
        <v>423</v>
      </c>
    </row>
    <row r="229" spans="1:103" s="13" customFormat="1" ht="11.25" x14ac:dyDescent="0.2">
      <c r="A229" s="169" t="s">
        <v>373</v>
      </c>
      <c r="B229" s="122" t="s">
        <v>406</v>
      </c>
      <c r="C229" s="157">
        <v>1</v>
      </c>
      <c r="D229" s="158" t="s">
        <v>14</v>
      </c>
      <c r="E229" s="159" t="s">
        <v>14</v>
      </c>
      <c r="F229" s="159" t="s">
        <v>14</v>
      </c>
      <c r="G229" s="159">
        <v>350</v>
      </c>
      <c r="H229" s="158">
        <v>780</v>
      </c>
      <c r="I229" s="158" t="s">
        <v>14</v>
      </c>
      <c r="J229" s="158" t="s">
        <v>14</v>
      </c>
      <c r="K229" s="160" t="s">
        <v>14</v>
      </c>
      <c r="L229" s="161" t="s">
        <v>14</v>
      </c>
      <c r="M229" s="158" t="s">
        <v>14</v>
      </c>
      <c r="N229" s="158" t="s">
        <v>14</v>
      </c>
      <c r="O229" s="158" t="s">
        <v>14</v>
      </c>
      <c r="P229" s="162" t="s">
        <v>14</v>
      </c>
      <c r="Q229" s="163" t="s">
        <v>14</v>
      </c>
      <c r="R229" s="164" t="s">
        <v>14</v>
      </c>
      <c r="S229" s="163" t="s">
        <v>14</v>
      </c>
      <c r="T229" s="165" t="s">
        <v>14</v>
      </c>
      <c r="U229" s="164" t="s">
        <v>14</v>
      </c>
      <c r="V229" s="162" t="s">
        <v>14</v>
      </c>
      <c r="W229" s="163" t="s">
        <v>14</v>
      </c>
      <c r="X229" s="163" t="s">
        <v>14</v>
      </c>
      <c r="Y229" s="165" t="s">
        <v>14</v>
      </c>
      <c r="Z229" s="165" t="s">
        <v>14</v>
      </c>
      <c r="AA229" s="164" t="s">
        <v>14</v>
      </c>
      <c r="AB229" s="166">
        <v>0.31</v>
      </c>
      <c r="AC229" s="167">
        <v>1</v>
      </c>
      <c r="AD229" s="175" t="s">
        <v>62</v>
      </c>
      <c r="AE229" s="176" t="s">
        <v>70</v>
      </c>
      <c r="AF229" s="168"/>
      <c r="AG229" s="178" t="s">
        <v>69</v>
      </c>
      <c r="AH229" s="178" t="s">
        <v>69</v>
      </c>
      <c r="AI229" s="179" t="s">
        <v>421</v>
      </c>
      <c r="AJ229" s="99">
        <f t="shared" si="0"/>
        <v>0</v>
      </c>
      <c r="AK229" s="25">
        <f t="shared" si="1"/>
        <v>0</v>
      </c>
      <c r="AL229" s="25">
        <f t="shared" si="2"/>
        <v>0</v>
      </c>
      <c r="AM229" s="26">
        <f t="shared" si="3"/>
        <v>0</v>
      </c>
      <c r="AN229" s="26">
        <f t="shared" si="4"/>
        <v>0.31</v>
      </c>
      <c r="AO229" s="26">
        <f t="shared" si="5"/>
        <v>0.31</v>
      </c>
      <c r="AP229" s="12"/>
      <c r="AQ229" s="60">
        <f t="shared" si="6"/>
        <v>0.62</v>
      </c>
      <c r="AR229" s="27"/>
      <c r="AS229" s="27">
        <v>365</v>
      </c>
      <c r="AT229" s="60">
        <f t="shared" si="7"/>
        <v>0</v>
      </c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  <c r="BH229" s="27"/>
      <c r="BI229" s="27"/>
      <c r="CY229" s="13" t="s">
        <v>423</v>
      </c>
    </row>
    <row r="230" spans="1:103" s="13" customFormat="1" ht="11.25" x14ac:dyDescent="0.2">
      <c r="A230" s="250" t="s">
        <v>374</v>
      </c>
      <c r="B230" s="122" t="s">
        <v>406</v>
      </c>
      <c r="C230" s="157">
        <v>1</v>
      </c>
      <c r="D230" s="158" t="s">
        <v>14</v>
      </c>
      <c r="E230" s="159" t="s">
        <v>14</v>
      </c>
      <c r="F230" s="159" t="s">
        <v>14</v>
      </c>
      <c r="G230" s="159">
        <v>350</v>
      </c>
      <c r="H230" s="158">
        <v>780</v>
      </c>
      <c r="I230" s="158" t="s">
        <v>14</v>
      </c>
      <c r="J230" s="158" t="s">
        <v>14</v>
      </c>
      <c r="K230" s="160" t="s">
        <v>14</v>
      </c>
      <c r="L230" s="161" t="s">
        <v>14</v>
      </c>
      <c r="M230" s="158" t="s">
        <v>14</v>
      </c>
      <c r="N230" s="158" t="s">
        <v>14</v>
      </c>
      <c r="O230" s="158" t="s">
        <v>14</v>
      </c>
      <c r="P230" s="162" t="s">
        <v>14</v>
      </c>
      <c r="Q230" s="163" t="s">
        <v>14</v>
      </c>
      <c r="R230" s="164" t="s">
        <v>14</v>
      </c>
      <c r="S230" s="163" t="s">
        <v>14</v>
      </c>
      <c r="T230" s="165" t="s">
        <v>14</v>
      </c>
      <c r="U230" s="164" t="s">
        <v>14</v>
      </c>
      <c r="V230" s="162" t="s">
        <v>14</v>
      </c>
      <c r="W230" s="163" t="s">
        <v>14</v>
      </c>
      <c r="X230" s="163" t="s">
        <v>14</v>
      </c>
      <c r="Y230" s="165" t="s">
        <v>14</v>
      </c>
      <c r="Z230" s="165" t="s">
        <v>14</v>
      </c>
      <c r="AA230" s="164" t="s">
        <v>14</v>
      </c>
      <c r="AB230" s="166">
        <v>0.31</v>
      </c>
      <c r="AC230" s="167">
        <v>1</v>
      </c>
      <c r="AD230" s="175" t="s">
        <v>62</v>
      </c>
      <c r="AE230" s="176" t="s">
        <v>70</v>
      </c>
      <c r="AF230" s="168"/>
      <c r="AG230" s="178" t="s">
        <v>69</v>
      </c>
      <c r="AH230" s="178" t="s">
        <v>69</v>
      </c>
      <c r="AI230" s="179" t="s">
        <v>421</v>
      </c>
      <c r="AJ230" s="99">
        <f t="shared" si="0"/>
        <v>0</v>
      </c>
      <c r="AK230" s="25">
        <f t="shared" si="1"/>
        <v>0</v>
      </c>
      <c r="AL230" s="25">
        <f t="shared" si="2"/>
        <v>0</v>
      </c>
      <c r="AM230" s="26">
        <f t="shared" si="3"/>
        <v>0</v>
      </c>
      <c r="AN230" s="26">
        <f t="shared" si="4"/>
        <v>0.31</v>
      </c>
      <c r="AO230" s="26">
        <f t="shared" si="5"/>
        <v>0.31</v>
      </c>
      <c r="AP230" s="12"/>
      <c r="AQ230" s="60">
        <f t="shared" si="6"/>
        <v>0.62</v>
      </c>
      <c r="AR230" s="27"/>
      <c r="AS230" s="27">
        <v>365</v>
      </c>
      <c r="AT230" s="60">
        <f t="shared" si="7"/>
        <v>0</v>
      </c>
      <c r="AU230" s="27"/>
      <c r="AV230" s="27"/>
      <c r="AW230" s="27"/>
      <c r="AX230" s="27"/>
      <c r="AY230" s="27"/>
      <c r="AZ230" s="27"/>
      <c r="BA230" s="27"/>
      <c r="BB230" s="27"/>
      <c r="BC230" s="27"/>
      <c r="BD230" s="27"/>
      <c r="BE230" s="27"/>
      <c r="BF230" s="27"/>
      <c r="BG230" s="27"/>
      <c r="BH230" s="27"/>
      <c r="BI230" s="27"/>
      <c r="CY230" s="13" t="s">
        <v>423</v>
      </c>
    </row>
    <row r="231" spans="1:103" s="13" customFormat="1" ht="11.25" x14ac:dyDescent="0.2">
      <c r="A231" s="169" t="s">
        <v>375</v>
      </c>
      <c r="B231" s="122" t="s">
        <v>406</v>
      </c>
      <c r="C231" s="157">
        <v>1</v>
      </c>
      <c r="D231" s="158" t="s">
        <v>14</v>
      </c>
      <c r="E231" s="159" t="s">
        <v>14</v>
      </c>
      <c r="F231" s="159" t="s">
        <v>14</v>
      </c>
      <c r="G231" s="159">
        <v>350</v>
      </c>
      <c r="H231" s="158">
        <v>780</v>
      </c>
      <c r="I231" s="158" t="s">
        <v>14</v>
      </c>
      <c r="J231" s="158" t="s">
        <v>14</v>
      </c>
      <c r="K231" s="160" t="s">
        <v>14</v>
      </c>
      <c r="L231" s="161" t="s">
        <v>14</v>
      </c>
      <c r="M231" s="158" t="s">
        <v>14</v>
      </c>
      <c r="N231" s="158" t="s">
        <v>14</v>
      </c>
      <c r="O231" s="158" t="s">
        <v>14</v>
      </c>
      <c r="P231" s="162" t="s">
        <v>14</v>
      </c>
      <c r="Q231" s="163" t="s">
        <v>14</v>
      </c>
      <c r="R231" s="164" t="s">
        <v>14</v>
      </c>
      <c r="S231" s="163" t="s">
        <v>14</v>
      </c>
      <c r="T231" s="165" t="s">
        <v>14</v>
      </c>
      <c r="U231" s="164" t="s">
        <v>14</v>
      </c>
      <c r="V231" s="162" t="s">
        <v>14</v>
      </c>
      <c r="W231" s="163" t="s">
        <v>14</v>
      </c>
      <c r="X231" s="163" t="s">
        <v>14</v>
      </c>
      <c r="Y231" s="165" t="s">
        <v>14</v>
      </c>
      <c r="Z231" s="165" t="s">
        <v>14</v>
      </c>
      <c r="AA231" s="164" t="s">
        <v>14</v>
      </c>
      <c r="AB231" s="166">
        <v>0.31</v>
      </c>
      <c r="AC231" s="167">
        <v>1</v>
      </c>
      <c r="AD231" s="175" t="s">
        <v>62</v>
      </c>
      <c r="AE231" s="176" t="s">
        <v>70</v>
      </c>
      <c r="AF231" s="168"/>
      <c r="AG231" s="178" t="s">
        <v>69</v>
      </c>
      <c r="AH231" s="178" t="s">
        <v>69</v>
      </c>
      <c r="AI231" s="179" t="s">
        <v>421</v>
      </c>
      <c r="AJ231" s="99">
        <f t="shared" si="0"/>
        <v>0</v>
      </c>
      <c r="AK231" s="25">
        <f t="shared" si="1"/>
        <v>0</v>
      </c>
      <c r="AL231" s="25">
        <f t="shared" si="2"/>
        <v>0</v>
      </c>
      <c r="AM231" s="26">
        <f t="shared" si="3"/>
        <v>0</v>
      </c>
      <c r="AN231" s="26">
        <f t="shared" si="4"/>
        <v>0.31</v>
      </c>
      <c r="AO231" s="26">
        <f t="shared" si="5"/>
        <v>0.31</v>
      </c>
      <c r="AP231" s="12"/>
      <c r="AQ231" s="60">
        <f t="shared" si="6"/>
        <v>0.62</v>
      </c>
      <c r="AR231" s="27"/>
      <c r="AS231" s="27">
        <v>365</v>
      </c>
      <c r="AT231" s="60">
        <f t="shared" si="7"/>
        <v>0</v>
      </c>
      <c r="AU231" s="27"/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  <c r="BG231" s="27"/>
      <c r="BH231" s="27"/>
      <c r="BI231" s="27"/>
      <c r="CY231" s="13" t="s">
        <v>423</v>
      </c>
    </row>
    <row r="232" spans="1:103" s="13" customFormat="1" ht="11.25" x14ac:dyDescent="0.2">
      <c r="A232" s="250" t="s">
        <v>376</v>
      </c>
      <c r="B232" s="122" t="s">
        <v>405</v>
      </c>
      <c r="C232" s="157">
        <v>1</v>
      </c>
      <c r="D232" s="158" t="s">
        <v>14</v>
      </c>
      <c r="E232" s="159" t="s">
        <v>14</v>
      </c>
      <c r="F232" s="159" t="s">
        <v>14</v>
      </c>
      <c r="G232" s="159">
        <v>1210</v>
      </c>
      <c r="H232" s="158">
        <v>610</v>
      </c>
      <c r="I232" s="158" t="s">
        <v>14</v>
      </c>
      <c r="J232" s="158" t="s">
        <v>14</v>
      </c>
      <c r="K232" s="160" t="s">
        <v>14</v>
      </c>
      <c r="L232" s="161" t="s">
        <v>14</v>
      </c>
      <c r="M232" s="158" t="s">
        <v>14</v>
      </c>
      <c r="N232" s="158" t="s">
        <v>14</v>
      </c>
      <c r="O232" s="158" t="s">
        <v>14</v>
      </c>
      <c r="P232" s="162" t="s">
        <v>14</v>
      </c>
      <c r="Q232" s="163" t="s">
        <v>14</v>
      </c>
      <c r="R232" s="164" t="s">
        <v>14</v>
      </c>
      <c r="S232" s="163" t="s">
        <v>14</v>
      </c>
      <c r="T232" s="165" t="s">
        <v>14</v>
      </c>
      <c r="U232" s="164" t="s">
        <v>14</v>
      </c>
      <c r="V232" s="162" t="s">
        <v>14</v>
      </c>
      <c r="W232" s="163" t="s">
        <v>14</v>
      </c>
      <c r="X232" s="163" t="s">
        <v>14</v>
      </c>
      <c r="Y232" s="165" t="s">
        <v>14</v>
      </c>
      <c r="Z232" s="165" t="s">
        <v>14</v>
      </c>
      <c r="AA232" s="164" t="s">
        <v>14</v>
      </c>
      <c r="AB232" s="173">
        <v>0.37</v>
      </c>
      <c r="AC232" s="174">
        <v>1.1100000000000001</v>
      </c>
      <c r="AD232" s="175" t="s">
        <v>62</v>
      </c>
      <c r="AE232" s="176" t="s">
        <v>70</v>
      </c>
      <c r="AF232" s="177" t="s">
        <v>0</v>
      </c>
      <c r="AG232" s="178" t="s">
        <v>69</v>
      </c>
      <c r="AH232" s="178" t="s">
        <v>69</v>
      </c>
      <c r="AI232" s="179" t="s">
        <v>421</v>
      </c>
      <c r="AJ232" s="99">
        <f t="shared" si="0"/>
        <v>0</v>
      </c>
      <c r="AK232" s="25">
        <f t="shared" si="1"/>
        <v>0</v>
      </c>
      <c r="AL232" s="25">
        <f t="shared" si="2"/>
        <v>0</v>
      </c>
      <c r="AM232" s="26">
        <f t="shared" si="3"/>
        <v>0</v>
      </c>
      <c r="AN232" s="26">
        <f t="shared" si="4"/>
        <v>0.37</v>
      </c>
      <c r="AO232" s="26">
        <f t="shared" si="5"/>
        <v>0.37</v>
      </c>
      <c r="AP232" s="12"/>
      <c r="AQ232" s="60">
        <f t="shared" si="6"/>
        <v>0.74</v>
      </c>
      <c r="AR232" s="27"/>
      <c r="AS232" s="27">
        <v>365</v>
      </c>
      <c r="AT232" s="60">
        <f t="shared" si="7"/>
        <v>0</v>
      </c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  <c r="BH232" s="27"/>
      <c r="BI232" s="27"/>
      <c r="CY232" s="13" t="s">
        <v>425</v>
      </c>
    </row>
    <row r="233" spans="1:103" s="13" customFormat="1" ht="11.25" x14ac:dyDescent="0.2">
      <c r="A233" s="250" t="s">
        <v>377</v>
      </c>
      <c r="B233" s="122" t="s">
        <v>405</v>
      </c>
      <c r="C233" s="157">
        <v>1</v>
      </c>
      <c r="D233" s="158" t="s">
        <v>14</v>
      </c>
      <c r="E233" s="159" t="s">
        <v>14</v>
      </c>
      <c r="F233" s="159" t="s">
        <v>14</v>
      </c>
      <c r="G233" s="159">
        <v>1210</v>
      </c>
      <c r="H233" s="158">
        <v>610</v>
      </c>
      <c r="I233" s="158" t="s">
        <v>14</v>
      </c>
      <c r="J233" s="158" t="s">
        <v>14</v>
      </c>
      <c r="K233" s="160" t="s">
        <v>14</v>
      </c>
      <c r="L233" s="161" t="s">
        <v>14</v>
      </c>
      <c r="M233" s="158" t="s">
        <v>14</v>
      </c>
      <c r="N233" s="158" t="s">
        <v>14</v>
      </c>
      <c r="O233" s="158" t="s">
        <v>14</v>
      </c>
      <c r="P233" s="162" t="s">
        <v>14</v>
      </c>
      <c r="Q233" s="163" t="s">
        <v>14</v>
      </c>
      <c r="R233" s="164" t="s">
        <v>14</v>
      </c>
      <c r="S233" s="163" t="s">
        <v>14</v>
      </c>
      <c r="T233" s="165" t="s">
        <v>14</v>
      </c>
      <c r="U233" s="164" t="s">
        <v>14</v>
      </c>
      <c r="V233" s="162" t="s">
        <v>14</v>
      </c>
      <c r="W233" s="163" t="s">
        <v>14</v>
      </c>
      <c r="X233" s="163" t="s">
        <v>14</v>
      </c>
      <c r="Y233" s="165" t="s">
        <v>14</v>
      </c>
      <c r="Z233" s="165" t="s">
        <v>14</v>
      </c>
      <c r="AA233" s="164" t="s">
        <v>14</v>
      </c>
      <c r="AB233" s="173">
        <v>0.37</v>
      </c>
      <c r="AC233" s="174">
        <v>1.1100000000000001</v>
      </c>
      <c r="AD233" s="175" t="s">
        <v>62</v>
      </c>
      <c r="AE233" s="176" t="s">
        <v>70</v>
      </c>
      <c r="AF233" s="177" t="s">
        <v>0</v>
      </c>
      <c r="AG233" s="178" t="s">
        <v>69</v>
      </c>
      <c r="AH233" s="178" t="s">
        <v>69</v>
      </c>
      <c r="AI233" s="179" t="s">
        <v>421</v>
      </c>
      <c r="AJ233" s="99">
        <f t="shared" si="0"/>
        <v>0</v>
      </c>
      <c r="AK233" s="25">
        <f t="shared" si="1"/>
        <v>0</v>
      </c>
      <c r="AL233" s="25">
        <f t="shared" si="2"/>
        <v>0</v>
      </c>
      <c r="AM233" s="26">
        <f t="shared" si="3"/>
        <v>0</v>
      </c>
      <c r="AN233" s="26">
        <f t="shared" si="4"/>
        <v>0.37</v>
      </c>
      <c r="AO233" s="26">
        <f t="shared" si="5"/>
        <v>0.37</v>
      </c>
      <c r="AP233" s="12"/>
      <c r="AQ233" s="60">
        <f t="shared" si="6"/>
        <v>0.74</v>
      </c>
      <c r="AR233" s="27"/>
      <c r="AS233" s="27">
        <v>365</v>
      </c>
      <c r="AT233" s="60">
        <f t="shared" si="7"/>
        <v>0</v>
      </c>
      <c r="AU233" s="27"/>
      <c r="AV233" s="27"/>
      <c r="AW233" s="27"/>
      <c r="AX233" s="27"/>
      <c r="AY233" s="27"/>
      <c r="AZ233" s="27"/>
      <c r="BA233" s="27"/>
      <c r="BB233" s="27"/>
      <c r="BC233" s="27"/>
      <c r="BD233" s="27"/>
      <c r="BE233" s="27"/>
      <c r="BF233" s="27"/>
      <c r="BG233" s="27"/>
      <c r="BH233" s="27"/>
      <c r="BI233" s="27"/>
      <c r="CY233" s="13" t="s">
        <v>425</v>
      </c>
    </row>
    <row r="234" spans="1:103" s="13" customFormat="1" ht="11.25" x14ac:dyDescent="0.2">
      <c r="A234" s="250" t="s">
        <v>378</v>
      </c>
      <c r="B234" s="122" t="s">
        <v>407</v>
      </c>
      <c r="C234" s="157">
        <v>1</v>
      </c>
      <c r="D234" s="158" t="s">
        <v>14</v>
      </c>
      <c r="E234" s="159" t="s">
        <v>14</v>
      </c>
      <c r="F234" s="159" t="s">
        <v>14</v>
      </c>
      <c r="G234" s="159">
        <v>500</v>
      </c>
      <c r="H234" s="158">
        <v>600</v>
      </c>
      <c r="I234" s="158" t="s">
        <v>14</v>
      </c>
      <c r="J234" s="158" t="s">
        <v>14</v>
      </c>
      <c r="K234" s="160" t="s">
        <v>14</v>
      </c>
      <c r="L234" s="161" t="s">
        <v>14</v>
      </c>
      <c r="M234" s="158" t="s">
        <v>14</v>
      </c>
      <c r="N234" s="158" t="s">
        <v>14</v>
      </c>
      <c r="O234" s="158" t="s">
        <v>14</v>
      </c>
      <c r="P234" s="162" t="s">
        <v>14</v>
      </c>
      <c r="Q234" s="163" t="s">
        <v>14</v>
      </c>
      <c r="R234" s="164" t="s">
        <v>14</v>
      </c>
      <c r="S234" s="163" t="s">
        <v>14</v>
      </c>
      <c r="T234" s="165" t="s">
        <v>14</v>
      </c>
      <c r="U234" s="164" t="s">
        <v>14</v>
      </c>
      <c r="V234" s="162" t="s">
        <v>14</v>
      </c>
      <c r="W234" s="163" t="s">
        <v>14</v>
      </c>
      <c r="X234" s="163" t="s">
        <v>14</v>
      </c>
      <c r="Y234" s="165" t="s">
        <v>14</v>
      </c>
      <c r="Z234" s="165" t="s">
        <v>14</v>
      </c>
      <c r="AA234" s="164" t="s">
        <v>14</v>
      </c>
      <c r="AB234" s="173">
        <v>0.37</v>
      </c>
      <c r="AC234" s="174">
        <v>1.1100000000000001</v>
      </c>
      <c r="AD234" s="175" t="s">
        <v>62</v>
      </c>
      <c r="AE234" s="176" t="s">
        <v>70</v>
      </c>
      <c r="AF234" s="177" t="s">
        <v>0</v>
      </c>
      <c r="AG234" s="178" t="s">
        <v>69</v>
      </c>
      <c r="AH234" s="178" t="s">
        <v>69</v>
      </c>
      <c r="AI234" s="179" t="s">
        <v>421</v>
      </c>
      <c r="AJ234" s="99">
        <f t="shared" si="0"/>
        <v>0</v>
      </c>
      <c r="AK234" s="25">
        <f t="shared" si="1"/>
        <v>0</v>
      </c>
      <c r="AL234" s="25">
        <f t="shared" si="2"/>
        <v>0</v>
      </c>
      <c r="AM234" s="26">
        <f t="shared" si="3"/>
        <v>0</v>
      </c>
      <c r="AN234" s="26">
        <f t="shared" si="4"/>
        <v>0.37</v>
      </c>
      <c r="AO234" s="26">
        <f t="shared" si="5"/>
        <v>0.37</v>
      </c>
      <c r="AP234" s="12"/>
      <c r="AQ234" s="60">
        <f t="shared" si="6"/>
        <v>0.74</v>
      </c>
      <c r="AR234" s="27"/>
      <c r="AS234" s="27">
        <v>365</v>
      </c>
      <c r="AT234" s="60">
        <f t="shared" si="7"/>
        <v>0</v>
      </c>
      <c r="AU234" s="27"/>
      <c r="AV234" s="27"/>
      <c r="AW234" s="27"/>
      <c r="AX234" s="27"/>
      <c r="AY234" s="27"/>
      <c r="AZ234" s="27"/>
      <c r="BA234" s="27"/>
      <c r="BB234" s="27"/>
      <c r="BC234" s="27"/>
      <c r="BD234" s="27"/>
      <c r="BE234" s="27"/>
      <c r="BF234" s="27"/>
      <c r="BG234" s="27"/>
      <c r="BH234" s="27"/>
      <c r="BI234" s="27"/>
      <c r="CY234" s="13" t="s">
        <v>425</v>
      </c>
    </row>
    <row r="235" spans="1:103" s="13" customFormat="1" ht="11.25" x14ac:dyDescent="0.2">
      <c r="A235" s="250" t="s">
        <v>379</v>
      </c>
      <c r="B235" s="122" t="s">
        <v>408</v>
      </c>
      <c r="C235" s="157">
        <v>1</v>
      </c>
      <c r="D235" s="158" t="s">
        <v>14</v>
      </c>
      <c r="E235" s="159" t="s">
        <v>14</v>
      </c>
      <c r="F235" s="159" t="s">
        <v>14</v>
      </c>
      <c r="G235" s="159">
        <v>750</v>
      </c>
      <c r="H235" s="158">
        <v>650</v>
      </c>
      <c r="I235" s="158" t="s">
        <v>14</v>
      </c>
      <c r="J235" s="158" t="s">
        <v>14</v>
      </c>
      <c r="K235" s="160" t="s">
        <v>14</v>
      </c>
      <c r="L235" s="161" t="s">
        <v>14</v>
      </c>
      <c r="M235" s="158" t="s">
        <v>14</v>
      </c>
      <c r="N235" s="158" t="s">
        <v>14</v>
      </c>
      <c r="O235" s="158" t="s">
        <v>14</v>
      </c>
      <c r="P235" s="162" t="s">
        <v>14</v>
      </c>
      <c r="Q235" s="163" t="s">
        <v>14</v>
      </c>
      <c r="R235" s="164" t="s">
        <v>14</v>
      </c>
      <c r="S235" s="163" t="s">
        <v>14</v>
      </c>
      <c r="T235" s="165" t="s">
        <v>14</v>
      </c>
      <c r="U235" s="164" t="s">
        <v>14</v>
      </c>
      <c r="V235" s="162" t="s">
        <v>14</v>
      </c>
      <c r="W235" s="163" t="s">
        <v>14</v>
      </c>
      <c r="X235" s="163" t="s">
        <v>14</v>
      </c>
      <c r="Y235" s="165" t="s">
        <v>14</v>
      </c>
      <c r="Z235" s="165" t="s">
        <v>14</v>
      </c>
      <c r="AA235" s="164" t="s">
        <v>14</v>
      </c>
      <c r="AB235" s="173">
        <v>0.37</v>
      </c>
      <c r="AC235" s="174">
        <v>1.1100000000000001</v>
      </c>
      <c r="AD235" s="175" t="s">
        <v>62</v>
      </c>
      <c r="AE235" s="176" t="s">
        <v>70</v>
      </c>
      <c r="AF235" s="177" t="s">
        <v>0</v>
      </c>
      <c r="AG235" s="178" t="s">
        <v>69</v>
      </c>
      <c r="AH235" s="178" t="s">
        <v>69</v>
      </c>
      <c r="AI235" s="179" t="s">
        <v>421</v>
      </c>
      <c r="AJ235" s="99">
        <f t="shared" si="0"/>
        <v>0</v>
      </c>
      <c r="AK235" s="25">
        <f t="shared" si="1"/>
        <v>0</v>
      </c>
      <c r="AL235" s="25">
        <f t="shared" si="2"/>
        <v>0</v>
      </c>
      <c r="AM235" s="26">
        <f t="shared" si="3"/>
        <v>0</v>
      </c>
      <c r="AN235" s="26">
        <f t="shared" si="4"/>
        <v>0.37</v>
      </c>
      <c r="AO235" s="26">
        <f t="shared" si="5"/>
        <v>0.37</v>
      </c>
      <c r="AP235" s="12"/>
      <c r="AQ235" s="60">
        <f t="shared" si="6"/>
        <v>0.74</v>
      </c>
      <c r="AR235" s="27"/>
      <c r="AS235" s="27">
        <v>365</v>
      </c>
      <c r="AT235" s="60">
        <f t="shared" si="7"/>
        <v>0</v>
      </c>
      <c r="AU235" s="27"/>
      <c r="AV235" s="27"/>
      <c r="AW235" s="27"/>
      <c r="AX235" s="27"/>
      <c r="AY235" s="27"/>
      <c r="AZ235" s="27"/>
      <c r="BA235" s="27"/>
      <c r="BB235" s="27"/>
      <c r="BC235" s="27"/>
      <c r="BD235" s="27"/>
      <c r="BE235" s="27"/>
      <c r="BF235" s="27"/>
      <c r="BG235" s="27"/>
      <c r="BH235" s="27"/>
      <c r="BI235" s="27"/>
      <c r="CY235" s="13" t="s">
        <v>425</v>
      </c>
    </row>
    <row r="236" spans="1:103" s="13" customFormat="1" ht="11.25" x14ac:dyDescent="0.2">
      <c r="A236" s="250" t="s">
        <v>380</v>
      </c>
      <c r="B236" s="122" t="s">
        <v>409</v>
      </c>
      <c r="C236" s="157">
        <v>1</v>
      </c>
      <c r="D236" s="158" t="s">
        <v>14</v>
      </c>
      <c r="E236" s="159" t="s">
        <v>14</v>
      </c>
      <c r="F236" s="159" t="s">
        <v>14</v>
      </c>
      <c r="G236" s="159">
        <v>750</v>
      </c>
      <c r="H236" s="158">
        <v>650</v>
      </c>
      <c r="I236" s="158" t="s">
        <v>14</v>
      </c>
      <c r="J236" s="158" t="s">
        <v>14</v>
      </c>
      <c r="K236" s="160" t="s">
        <v>14</v>
      </c>
      <c r="L236" s="161" t="s">
        <v>14</v>
      </c>
      <c r="M236" s="158" t="s">
        <v>14</v>
      </c>
      <c r="N236" s="158" t="s">
        <v>14</v>
      </c>
      <c r="O236" s="158" t="s">
        <v>14</v>
      </c>
      <c r="P236" s="162" t="s">
        <v>14</v>
      </c>
      <c r="Q236" s="163" t="s">
        <v>14</v>
      </c>
      <c r="R236" s="164" t="s">
        <v>14</v>
      </c>
      <c r="S236" s="163" t="s">
        <v>14</v>
      </c>
      <c r="T236" s="165" t="s">
        <v>14</v>
      </c>
      <c r="U236" s="164" t="s">
        <v>14</v>
      </c>
      <c r="V236" s="162" t="s">
        <v>14</v>
      </c>
      <c r="W236" s="163" t="s">
        <v>14</v>
      </c>
      <c r="X236" s="163" t="s">
        <v>14</v>
      </c>
      <c r="Y236" s="165" t="s">
        <v>14</v>
      </c>
      <c r="Z236" s="165" t="s">
        <v>14</v>
      </c>
      <c r="AA236" s="164" t="s">
        <v>14</v>
      </c>
      <c r="AB236" s="173">
        <v>0.37</v>
      </c>
      <c r="AC236" s="174">
        <v>1.1100000000000001</v>
      </c>
      <c r="AD236" s="175" t="s">
        <v>62</v>
      </c>
      <c r="AE236" s="176" t="s">
        <v>70</v>
      </c>
      <c r="AF236" s="177" t="s">
        <v>0</v>
      </c>
      <c r="AG236" s="178" t="s">
        <v>69</v>
      </c>
      <c r="AH236" s="178" t="s">
        <v>69</v>
      </c>
      <c r="AI236" s="179" t="s">
        <v>421</v>
      </c>
      <c r="AJ236" s="99">
        <f t="shared" si="0"/>
        <v>0</v>
      </c>
      <c r="AK236" s="25">
        <f t="shared" si="1"/>
        <v>0</v>
      </c>
      <c r="AL236" s="25">
        <f t="shared" si="2"/>
        <v>0</v>
      </c>
      <c r="AM236" s="26">
        <f t="shared" si="3"/>
        <v>0</v>
      </c>
      <c r="AN236" s="26">
        <f t="shared" si="4"/>
        <v>0.37</v>
      </c>
      <c r="AO236" s="26">
        <f t="shared" si="5"/>
        <v>0.37</v>
      </c>
      <c r="AP236" s="12"/>
      <c r="AQ236" s="60">
        <f t="shared" si="6"/>
        <v>0.74</v>
      </c>
      <c r="AR236" s="27"/>
      <c r="AS236" s="27">
        <v>365</v>
      </c>
      <c r="AT236" s="60">
        <f t="shared" si="7"/>
        <v>0</v>
      </c>
      <c r="AU236" s="27"/>
      <c r="AV236" s="27"/>
      <c r="AW236" s="27"/>
      <c r="AX236" s="27"/>
      <c r="AY236" s="27"/>
      <c r="AZ236" s="27"/>
      <c r="BA236" s="27"/>
      <c r="BB236" s="27"/>
      <c r="BC236" s="27"/>
      <c r="BD236" s="27"/>
      <c r="BE236" s="27"/>
      <c r="BF236" s="27"/>
      <c r="BG236" s="27"/>
      <c r="BH236" s="27"/>
      <c r="BI236" s="27"/>
      <c r="CY236" s="13" t="s">
        <v>425</v>
      </c>
    </row>
    <row r="237" spans="1:103" s="13" customFormat="1" ht="11.25" x14ac:dyDescent="0.2">
      <c r="A237" s="250" t="s">
        <v>381</v>
      </c>
      <c r="B237" s="122" t="s">
        <v>388</v>
      </c>
      <c r="C237" s="157">
        <v>1</v>
      </c>
      <c r="D237" s="158" t="s">
        <v>14</v>
      </c>
      <c r="E237" s="159" t="s">
        <v>14</v>
      </c>
      <c r="F237" s="159" t="s">
        <v>14</v>
      </c>
      <c r="G237" s="159">
        <v>50</v>
      </c>
      <c r="H237" s="158">
        <v>350</v>
      </c>
      <c r="I237" s="158" t="s">
        <v>14</v>
      </c>
      <c r="J237" s="158" t="s">
        <v>14</v>
      </c>
      <c r="K237" s="160" t="s">
        <v>14</v>
      </c>
      <c r="L237" s="161" t="s">
        <v>14</v>
      </c>
      <c r="M237" s="158" t="s">
        <v>14</v>
      </c>
      <c r="N237" s="158" t="s">
        <v>14</v>
      </c>
      <c r="O237" s="158" t="s">
        <v>14</v>
      </c>
      <c r="P237" s="162" t="s">
        <v>14</v>
      </c>
      <c r="Q237" s="163" t="s">
        <v>14</v>
      </c>
      <c r="R237" s="164" t="s">
        <v>14</v>
      </c>
      <c r="S237" s="163" t="s">
        <v>14</v>
      </c>
      <c r="T237" s="165" t="s">
        <v>14</v>
      </c>
      <c r="U237" s="164" t="s">
        <v>14</v>
      </c>
      <c r="V237" s="162" t="s">
        <v>14</v>
      </c>
      <c r="W237" s="163" t="s">
        <v>14</v>
      </c>
      <c r="X237" s="163" t="s">
        <v>14</v>
      </c>
      <c r="Y237" s="165" t="s">
        <v>14</v>
      </c>
      <c r="Z237" s="165" t="s">
        <v>14</v>
      </c>
      <c r="AA237" s="164" t="s">
        <v>14</v>
      </c>
      <c r="AB237" s="166">
        <v>0.18</v>
      </c>
      <c r="AC237" s="167">
        <v>0.75</v>
      </c>
      <c r="AD237" s="175" t="s">
        <v>62</v>
      </c>
      <c r="AE237" s="176" t="s">
        <v>70</v>
      </c>
      <c r="AF237" s="168"/>
      <c r="AG237" s="178" t="s">
        <v>69</v>
      </c>
      <c r="AH237" s="178" t="s">
        <v>69</v>
      </c>
      <c r="AI237" s="179" t="s">
        <v>421</v>
      </c>
      <c r="AJ237" s="99">
        <f t="shared" si="0"/>
        <v>0</v>
      </c>
      <c r="AK237" s="25">
        <f t="shared" si="1"/>
        <v>0</v>
      </c>
      <c r="AL237" s="25">
        <f t="shared" si="2"/>
        <v>0</v>
      </c>
      <c r="AM237" s="26">
        <f t="shared" si="3"/>
        <v>0</v>
      </c>
      <c r="AN237" s="26">
        <f t="shared" si="4"/>
        <v>0.18</v>
      </c>
      <c r="AO237" s="26">
        <f t="shared" si="5"/>
        <v>0.18</v>
      </c>
      <c r="AP237" s="12"/>
      <c r="AQ237" s="60">
        <f t="shared" si="6"/>
        <v>0.36</v>
      </c>
      <c r="AR237" s="27"/>
      <c r="AS237" s="27">
        <v>365</v>
      </c>
      <c r="AT237" s="60">
        <f t="shared" si="7"/>
        <v>0</v>
      </c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CY237" s="13" t="s">
        <v>424</v>
      </c>
    </row>
    <row r="238" spans="1:103" s="13" customFormat="1" ht="11.25" x14ac:dyDescent="0.2">
      <c r="A238" s="169" t="s">
        <v>382</v>
      </c>
      <c r="B238" s="122" t="s">
        <v>388</v>
      </c>
      <c r="C238" s="157">
        <v>1</v>
      </c>
      <c r="D238" s="158" t="s">
        <v>14</v>
      </c>
      <c r="E238" s="159" t="s">
        <v>14</v>
      </c>
      <c r="F238" s="159" t="s">
        <v>14</v>
      </c>
      <c r="G238" s="159">
        <v>50</v>
      </c>
      <c r="H238" s="158">
        <v>350</v>
      </c>
      <c r="I238" s="158" t="s">
        <v>14</v>
      </c>
      <c r="J238" s="158" t="s">
        <v>14</v>
      </c>
      <c r="K238" s="160" t="s">
        <v>14</v>
      </c>
      <c r="L238" s="161" t="s">
        <v>14</v>
      </c>
      <c r="M238" s="158" t="s">
        <v>14</v>
      </c>
      <c r="N238" s="158" t="s">
        <v>14</v>
      </c>
      <c r="O238" s="158" t="s">
        <v>14</v>
      </c>
      <c r="P238" s="162" t="s">
        <v>14</v>
      </c>
      <c r="Q238" s="163" t="s">
        <v>14</v>
      </c>
      <c r="R238" s="164" t="s">
        <v>14</v>
      </c>
      <c r="S238" s="163" t="s">
        <v>14</v>
      </c>
      <c r="T238" s="165" t="s">
        <v>14</v>
      </c>
      <c r="U238" s="164" t="s">
        <v>14</v>
      </c>
      <c r="V238" s="162" t="s">
        <v>14</v>
      </c>
      <c r="W238" s="163" t="s">
        <v>14</v>
      </c>
      <c r="X238" s="163" t="s">
        <v>14</v>
      </c>
      <c r="Y238" s="165" t="s">
        <v>14</v>
      </c>
      <c r="Z238" s="165" t="s">
        <v>14</v>
      </c>
      <c r="AA238" s="164" t="s">
        <v>14</v>
      </c>
      <c r="AB238" s="166">
        <v>0.18</v>
      </c>
      <c r="AC238" s="167">
        <v>0.75</v>
      </c>
      <c r="AD238" s="175" t="s">
        <v>62</v>
      </c>
      <c r="AE238" s="176" t="s">
        <v>70</v>
      </c>
      <c r="AF238" s="168"/>
      <c r="AG238" s="178" t="s">
        <v>69</v>
      </c>
      <c r="AH238" s="178" t="s">
        <v>69</v>
      </c>
      <c r="AI238" s="179" t="s">
        <v>421</v>
      </c>
      <c r="AJ238" s="99">
        <f t="shared" si="0"/>
        <v>0</v>
      </c>
      <c r="AK238" s="25">
        <f t="shared" si="1"/>
        <v>0</v>
      </c>
      <c r="AL238" s="25">
        <f t="shared" si="2"/>
        <v>0</v>
      </c>
      <c r="AM238" s="26">
        <f t="shared" si="3"/>
        <v>0</v>
      </c>
      <c r="AN238" s="26">
        <f t="shared" si="4"/>
        <v>0.18</v>
      </c>
      <c r="AO238" s="26">
        <f t="shared" si="5"/>
        <v>0.18</v>
      </c>
      <c r="AP238" s="12"/>
      <c r="AQ238" s="60">
        <f t="shared" si="6"/>
        <v>0.36</v>
      </c>
      <c r="AR238" s="27"/>
      <c r="AS238" s="27">
        <v>365</v>
      </c>
      <c r="AT238" s="60">
        <f t="shared" si="7"/>
        <v>0</v>
      </c>
      <c r="AU238" s="27"/>
      <c r="AV238" s="27"/>
      <c r="AW238" s="27"/>
      <c r="AX238" s="27"/>
      <c r="AY238" s="27"/>
      <c r="AZ238" s="27"/>
      <c r="BA238" s="27"/>
      <c r="BB238" s="27"/>
      <c r="BC238" s="27"/>
      <c r="BD238" s="27"/>
      <c r="BE238" s="27"/>
      <c r="BF238" s="27"/>
      <c r="BG238" s="27"/>
      <c r="BH238" s="27"/>
      <c r="BI238" s="27"/>
      <c r="CY238" s="13" t="s">
        <v>424</v>
      </c>
    </row>
    <row r="239" spans="1:103" s="13" customFormat="1" ht="11.25" x14ac:dyDescent="0.2">
      <c r="A239" s="250" t="s">
        <v>383</v>
      </c>
      <c r="B239" s="122" t="s">
        <v>389</v>
      </c>
      <c r="C239" s="157">
        <v>1</v>
      </c>
      <c r="D239" s="158" t="s">
        <v>14</v>
      </c>
      <c r="E239" s="159" t="s">
        <v>14</v>
      </c>
      <c r="F239" s="159" t="s">
        <v>14</v>
      </c>
      <c r="G239" s="159">
        <v>50</v>
      </c>
      <c r="H239" s="158">
        <v>350</v>
      </c>
      <c r="I239" s="158" t="s">
        <v>14</v>
      </c>
      <c r="J239" s="158" t="s">
        <v>14</v>
      </c>
      <c r="K239" s="160" t="s">
        <v>14</v>
      </c>
      <c r="L239" s="161" t="s">
        <v>14</v>
      </c>
      <c r="M239" s="158" t="s">
        <v>14</v>
      </c>
      <c r="N239" s="158" t="s">
        <v>14</v>
      </c>
      <c r="O239" s="158" t="s">
        <v>14</v>
      </c>
      <c r="P239" s="162" t="s">
        <v>14</v>
      </c>
      <c r="Q239" s="163" t="s">
        <v>14</v>
      </c>
      <c r="R239" s="164" t="s">
        <v>14</v>
      </c>
      <c r="S239" s="163" t="s">
        <v>14</v>
      </c>
      <c r="T239" s="165" t="s">
        <v>14</v>
      </c>
      <c r="U239" s="164" t="s">
        <v>14</v>
      </c>
      <c r="V239" s="162" t="s">
        <v>14</v>
      </c>
      <c r="W239" s="163" t="s">
        <v>14</v>
      </c>
      <c r="X239" s="163" t="s">
        <v>14</v>
      </c>
      <c r="Y239" s="165" t="s">
        <v>14</v>
      </c>
      <c r="Z239" s="165" t="s">
        <v>14</v>
      </c>
      <c r="AA239" s="164" t="s">
        <v>14</v>
      </c>
      <c r="AB239" s="166">
        <v>0.18</v>
      </c>
      <c r="AC239" s="167">
        <v>0.75</v>
      </c>
      <c r="AD239" s="175" t="s">
        <v>62</v>
      </c>
      <c r="AE239" s="176" t="s">
        <v>70</v>
      </c>
      <c r="AF239" s="168"/>
      <c r="AG239" s="178" t="s">
        <v>69</v>
      </c>
      <c r="AH239" s="178" t="s">
        <v>69</v>
      </c>
      <c r="AI239" s="179" t="s">
        <v>421</v>
      </c>
      <c r="AJ239" s="99">
        <f t="shared" si="0"/>
        <v>0</v>
      </c>
      <c r="AK239" s="25">
        <f t="shared" si="1"/>
        <v>0</v>
      </c>
      <c r="AL239" s="25">
        <f t="shared" si="2"/>
        <v>0</v>
      </c>
      <c r="AM239" s="26">
        <f t="shared" si="3"/>
        <v>0</v>
      </c>
      <c r="AN239" s="26">
        <f t="shared" si="4"/>
        <v>0.18</v>
      </c>
      <c r="AO239" s="26">
        <f t="shared" si="5"/>
        <v>0.18</v>
      </c>
      <c r="AP239" s="12"/>
      <c r="AQ239" s="60">
        <f t="shared" si="6"/>
        <v>0.36</v>
      </c>
      <c r="AR239" s="27"/>
      <c r="AS239" s="27">
        <v>365</v>
      </c>
      <c r="AT239" s="60">
        <f t="shared" si="7"/>
        <v>0</v>
      </c>
      <c r="AU239" s="27"/>
      <c r="AV239" s="27"/>
      <c r="AW239" s="27"/>
      <c r="AX239" s="27"/>
      <c r="AY239" s="27"/>
      <c r="AZ239" s="27"/>
      <c r="BA239" s="27"/>
      <c r="BB239" s="27"/>
      <c r="BC239" s="27"/>
      <c r="BD239" s="27"/>
      <c r="BE239" s="27"/>
      <c r="BF239" s="27"/>
      <c r="BG239" s="27"/>
      <c r="BH239" s="27"/>
      <c r="BI239" s="27"/>
      <c r="CY239" s="13" t="s">
        <v>424</v>
      </c>
    </row>
    <row r="240" spans="1:103" s="13" customFormat="1" ht="11.25" x14ac:dyDescent="0.2">
      <c r="A240" s="250" t="s">
        <v>384</v>
      </c>
      <c r="B240" s="122" t="s">
        <v>390</v>
      </c>
      <c r="C240" s="157">
        <v>1</v>
      </c>
      <c r="D240" s="158" t="s">
        <v>14</v>
      </c>
      <c r="E240" s="159" t="s">
        <v>14</v>
      </c>
      <c r="F240" s="159" t="s">
        <v>14</v>
      </c>
      <c r="G240" s="159">
        <v>200</v>
      </c>
      <c r="H240" s="158">
        <v>500</v>
      </c>
      <c r="I240" s="158" t="s">
        <v>14</v>
      </c>
      <c r="J240" s="158" t="s">
        <v>14</v>
      </c>
      <c r="K240" s="160" t="s">
        <v>14</v>
      </c>
      <c r="L240" s="161" t="s">
        <v>14</v>
      </c>
      <c r="M240" s="158" t="s">
        <v>14</v>
      </c>
      <c r="N240" s="158" t="s">
        <v>14</v>
      </c>
      <c r="O240" s="158" t="s">
        <v>14</v>
      </c>
      <c r="P240" s="162" t="s">
        <v>14</v>
      </c>
      <c r="Q240" s="163" t="s">
        <v>14</v>
      </c>
      <c r="R240" s="164" t="s">
        <v>14</v>
      </c>
      <c r="S240" s="163" t="s">
        <v>14</v>
      </c>
      <c r="T240" s="165" t="s">
        <v>14</v>
      </c>
      <c r="U240" s="164" t="s">
        <v>14</v>
      </c>
      <c r="V240" s="162" t="s">
        <v>14</v>
      </c>
      <c r="W240" s="163" t="s">
        <v>14</v>
      </c>
      <c r="X240" s="163" t="s">
        <v>14</v>
      </c>
      <c r="Y240" s="165" t="s">
        <v>14</v>
      </c>
      <c r="Z240" s="165" t="s">
        <v>14</v>
      </c>
      <c r="AA240" s="164" t="s">
        <v>14</v>
      </c>
      <c r="AB240" s="166">
        <v>0.31</v>
      </c>
      <c r="AC240" s="167">
        <v>1</v>
      </c>
      <c r="AD240" s="175" t="s">
        <v>62</v>
      </c>
      <c r="AE240" s="176" t="s">
        <v>70</v>
      </c>
      <c r="AF240" s="168"/>
      <c r="AG240" s="178" t="s">
        <v>69</v>
      </c>
      <c r="AH240" s="178" t="s">
        <v>69</v>
      </c>
      <c r="AI240" s="179" t="s">
        <v>421</v>
      </c>
      <c r="AJ240" s="99">
        <f t="shared" si="0"/>
        <v>0</v>
      </c>
      <c r="AK240" s="25">
        <f t="shared" si="1"/>
        <v>0</v>
      </c>
      <c r="AL240" s="25">
        <f t="shared" si="2"/>
        <v>0</v>
      </c>
      <c r="AM240" s="26">
        <f t="shared" si="3"/>
        <v>0</v>
      </c>
      <c r="AN240" s="26">
        <f t="shared" si="4"/>
        <v>0.31</v>
      </c>
      <c r="AO240" s="26">
        <f t="shared" si="5"/>
        <v>0.31</v>
      </c>
      <c r="AP240" s="12"/>
      <c r="AQ240" s="60">
        <f t="shared" si="6"/>
        <v>0.62</v>
      </c>
      <c r="AR240" s="27"/>
      <c r="AS240" s="27">
        <v>365</v>
      </c>
      <c r="AT240" s="60">
        <f t="shared" si="7"/>
        <v>0</v>
      </c>
      <c r="AU240" s="27"/>
      <c r="AV240" s="27"/>
      <c r="AW240" s="27"/>
      <c r="AX240" s="27"/>
      <c r="AY240" s="27"/>
      <c r="AZ240" s="27"/>
      <c r="BA240" s="27"/>
      <c r="BB240" s="27"/>
      <c r="BC240" s="27"/>
      <c r="BD240" s="27"/>
      <c r="BE240" s="27"/>
      <c r="BF240" s="27"/>
      <c r="BG240" s="27"/>
      <c r="BH240" s="27"/>
      <c r="BI240" s="27"/>
      <c r="CY240" s="13" t="s">
        <v>423</v>
      </c>
    </row>
    <row r="241" spans="1:103" s="13" customFormat="1" ht="11.25" x14ac:dyDescent="0.2">
      <c r="A241" s="250" t="s">
        <v>396</v>
      </c>
      <c r="B241" s="122" t="s">
        <v>391</v>
      </c>
      <c r="C241" s="157">
        <v>1</v>
      </c>
      <c r="D241" s="158" t="s">
        <v>14</v>
      </c>
      <c r="E241" s="159" t="s">
        <v>14</v>
      </c>
      <c r="F241" s="159" t="s">
        <v>14</v>
      </c>
      <c r="G241" s="159">
        <v>50</v>
      </c>
      <c r="H241" s="158">
        <v>350</v>
      </c>
      <c r="I241" s="158" t="s">
        <v>14</v>
      </c>
      <c r="J241" s="158" t="s">
        <v>14</v>
      </c>
      <c r="K241" s="160" t="s">
        <v>14</v>
      </c>
      <c r="L241" s="161" t="s">
        <v>14</v>
      </c>
      <c r="M241" s="158" t="s">
        <v>14</v>
      </c>
      <c r="N241" s="158" t="s">
        <v>14</v>
      </c>
      <c r="O241" s="158" t="s">
        <v>14</v>
      </c>
      <c r="P241" s="162" t="s">
        <v>14</v>
      </c>
      <c r="Q241" s="163" t="s">
        <v>14</v>
      </c>
      <c r="R241" s="164" t="s">
        <v>14</v>
      </c>
      <c r="S241" s="163" t="s">
        <v>14</v>
      </c>
      <c r="T241" s="165" t="s">
        <v>14</v>
      </c>
      <c r="U241" s="164" t="s">
        <v>14</v>
      </c>
      <c r="V241" s="162" t="s">
        <v>14</v>
      </c>
      <c r="W241" s="163" t="s">
        <v>14</v>
      </c>
      <c r="X241" s="163" t="s">
        <v>14</v>
      </c>
      <c r="Y241" s="165" t="s">
        <v>14</v>
      </c>
      <c r="Z241" s="165" t="s">
        <v>14</v>
      </c>
      <c r="AA241" s="164" t="s">
        <v>14</v>
      </c>
      <c r="AB241" s="166">
        <v>0.18</v>
      </c>
      <c r="AC241" s="167">
        <v>0.75</v>
      </c>
      <c r="AD241" s="175" t="s">
        <v>62</v>
      </c>
      <c r="AE241" s="176" t="s">
        <v>70</v>
      </c>
      <c r="AF241" s="168"/>
      <c r="AG241" s="178" t="s">
        <v>69</v>
      </c>
      <c r="AH241" s="178" t="s">
        <v>69</v>
      </c>
      <c r="AI241" s="179" t="s">
        <v>421</v>
      </c>
      <c r="AJ241" s="99">
        <f t="shared" si="0"/>
        <v>0</v>
      </c>
      <c r="AK241" s="25">
        <f t="shared" si="1"/>
        <v>0</v>
      </c>
      <c r="AL241" s="25">
        <f t="shared" si="2"/>
        <v>0</v>
      </c>
      <c r="AM241" s="26">
        <f t="shared" si="3"/>
        <v>0</v>
      </c>
      <c r="AN241" s="26">
        <f t="shared" si="4"/>
        <v>0.18</v>
      </c>
      <c r="AO241" s="26">
        <f t="shared" si="5"/>
        <v>0.18</v>
      </c>
      <c r="AP241" s="12"/>
      <c r="AQ241" s="60">
        <f t="shared" si="6"/>
        <v>0.36</v>
      </c>
      <c r="AR241" s="27"/>
      <c r="AS241" s="27">
        <v>365</v>
      </c>
      <c r="AT241" s="60">
        <f t="shared" si="7"/>
        <v>0</v>
      </c>
      <c r="AU241" s="27"/>
      <c r="AV241" s="27"/>
      <c r="AW241" s="27"/>
      <c r="AX241" s="27"/>
      <c r="AY241" s="27"/>
      <c r="AZ241" s="27"/>
      <c r="BA241" s="27"/>
      <c r="BB241" s="27"/>
      <c r="BC241" s="27"/>
      <c r="BD241" s="27"/>
      <c r="BE241" s="27"/>
      <c r="BF241" s="27"/>
      <c r="BG241" s="27"/>
      <c r="BH241" s="27"/>
      <c r="BI241" s="27"/>
      <c r="CY241" s="13" t="s">
        <v>424</v>
      </c>
    </row>
    <row r="242" spans="1:103" s="13" customFormat="1" ht="11.25" x14ac:dyDescent="0.2">
      <c r="A242" s="250" t="s">
        <v>397</v>
      </c>
      <c r="B242" s="122" t="s">
        <v>387</v>
      </c>
      <c r="C242" s="157">
        <v>1</v>
      </c>
      <c r="D242" s="158" t="s">
        <v>14</v>
      </c>
      <c r="E242" s="159" t="s">
        <v>14</v>
      </c>
      <c r="F242" s="159" t="s">
        <v>14</v>
      </c>
      <c r="G242" s="159">
        <v>50</v>
      </c>
      <c r="H242" s="158">
        <v>350</v>
      </c>
      <c r="I242" s="158" t="s">
        <v>14</v>
      </c>
      <c r="J242" s="158" t="s">
        <v>14</v>
      </c>
      <c r="K242" s="160" t="s">
        <v>14</v>
      </c>
      <c r="L242" s="161" t="s">
        <v>14</v>
      </c>
      <c r="M242" s="158" t="s">
        <v>14</v>
      </c>
      <c r="N242" s="158" t="s">
        <v>14</v>
      </c>
      <c r="O242" s="158" t="s">
        <v>14</v>
      </c>
      <c r="P242" s="162" t="s">
        <v>14</v>
      </c>
      <c r="Q242" s="163" t="s">
        <v>14</v>
      </c>
      <c r="R242" s="164" t="s">
        <v>14</v>
      </c>
      <c r="S242" s="163" t="s">
        <v>14</v>
      </c>
      <c r="T242" s="165" t="s">
        <v>14</v>
      </c>
      <c r="U242" s="164" t="s">
        <v>14</v>
      </c>
      <c r="V242" s="162" t="s">
        <v>14</v>
      </c>
      <c r="W242" s="163" t="s">
        <v>14</v>
      </c>
      <c r="X242" s="163" t="s">
        <v>14</v>
      </c>
      <c r="Y242" s="165" t="s">
        <v>14</v>
      </c>
      <c r="Z242" s="165" t="s">
        <v>14</v>
      </c>
      <c r="AA242" s="164" t="s">
        <v>14</v>
      </c>
      <c r="AB242" s="166">
        <v>0.18</v>
      </c>
      <c r="AC242" s="167">
        <v>0.75</v>
      </c>
      <c r="AD242" s="175" t="s">
        <v>62</v>
      </c>
      <c r="AE242" s="176" t="s">
        <v>70</v>
      </c>
      <c r="AF242" s="168"/>
      <c r="AG242" s="178" t="s">
        <v>69</v>
      </c>
      <c r="AH242" s="178" t="s">
        <v>69</v>
      </c>
      <c r="AI242" s="179" t="s">
        <v>421</v>
      </c>
      <c r="AJ242" s="99">
        <f t="shared" si="0"/>
        <v>0</v>
      </c>
      <c r="AK242" s="25">
        <f t="shared" si="1"/>
        <v>0</v>
      </c>
      <c r="AL242" s="25">
        <f t="shared" si="2"/>
        <v>0</v>
      </c>
      <c r="AM242" s="26">
        <f t="shared" si="3"/>
        <v>0</v>
      </c>
      <c r="AN242" s="26">
        <f t="shared" si="4"/>
        <v>0.18</v>
      </c>
      <c r="AO242" s="26">
        <f t="shared" si="5"/>
        <v>0.18</v>
      </c>
      <c r="AP242" s="12"/>
      <c r="AQ242" s="60">
        <f t="shared" si="6"/>
        <v>0.36</v>
      </c>
      <c r="AR242" s="27"/>
      <c r="AS242" s="27">
        <v>365</v>
      </c>
      <c r="AT242" s="60">
        <f t="shared" si="7"/>
        <v>0</v>
      </c>
      <c r="AU242" s="27"/>
      <c r="AV242" s="27"/>
      <c r="AW242" s="27"/>
      <c r="AX242" s="27"/>
      <c r="AY242" s="27"/>
      <c r="AZ242" s="27"/>
      <c r="BA242" s="27"/>
      <c r="BB242" s="27"/>
      <c r="BC242" s="27"/>
      <c r="BD242" s="27"/>
      <c r="BE242" s="27"/>
      <c r="BF242" s="27"/>
      <c r="BG242" s="27"/>
      <c r="BH242" s="27"/>
      <c r="BI242" s="27"/>
      <c r="CY242" s="13" t="s">
        <v>424</v>
      </c>
    </row>
    <row r="243" spans="1:103" s="13" customFormat="1" ht="11.25" x14ac:dyDescent="0.2">
      <c r="A243" s="250" t="s">
        <v>398</v>
      </c>
      <c r="B243" s="122" t="s">
        <v>392</v>
      </c>
      <c r="C243" s="157">
        <v>1</v>
      </c>
      <c r="D243" s="158" t="s">
        <v>14</v>
      </c>
      <c r="E243" s="159" t="s">
        <v>14</v>
      </c>
      <c r="F243" s="159" t="s">
        <v>14</v>
      </c>
      <c r="G243" s="159">
        <v>220</v>
      </c>
      <c r="H243" s="158">
        <v>500</v>
      </c>
      <c r="I243" s="158" t="s">
        <v>14</v>
      </c>
      <c r="J243" s="158" t="s">
        <v>14</v>
      </c>
      <c r="K243" s="160" t="s">
        <v>14</v>
      </c>
      <c r="L243" s="161" t="s">
        <v>14</v>
      </c>
      <c r="M243" s="158" t="s">
        <v>14</v>
      </c>
      <c r="N243" s="158" t="s">
        <v>14</v>
      </c>
      <c r="O243" s="158" t="s">
        <v>14</v>
      </c>
      <c r="P243" s="162" t="s">
        <v>14</v>
      </c>
      <c r="Q243" s="163" t="s">
        <v>14</v>
      </c>
      <c r="R243" s="164" t="s">
        <v>14</v>
      </c>
      <c r="S243" s="163" t="s">
        <v>14</v>
      </c>
      <c r="T243" s="165" t="s">
        <v>14</v>
      </c>
      <c r="U243" s="164" t="s">
        <v>14</v>
      </c>
      <c r="V243" s="162" t="s">
        <v>14</v>
      </c>
      <c r="W243" s="163" t="s">
        <v>14</v>
      </c>
      <c r="X243" s="163" t="s">
        <v>14</v>
      </c>
      <c r="Y243" s="165" t="s">
        <v>14</v>
      </c>
      <c r="Z243" s="165" t="s">
        <v>14</v>
      </c>
      <c r="AA243" s="164" t="s">
        <v>14</v>
      </c>
      <c r="AB243" s="166">
        <v>0.31</v>
      </c>
      <c r="AC243" s="167">
        <v>1</v>
      </c>
      <c r="AD243" s="175" t="s">
        <v>62</v>
      </c>
      <c r="AE243" s="176" t="s">
        <v>70</v>
      </c>
      <c r="AF243" s="168"/>
      <c r="AG243" s="178" t="s">
        <v>69</v>
      </c>
      <c r="AH243" s="178" t="s">
        <v>69</v>
      </c>
      <c r="AI243" s="179" t="s">
        <v>421</v>
      </c>
      <c r="AJ243" s="99">
        <f t="shared" si="0"/>
        <v>0</v>
      </c>
      <c r="AK243" s="25">
        <f t="shared" si="1"/>
        <v>0</v>
      </c>
      <c r="AL243" s="25">
        <f t="shared" si="2"/>
        <v>0</v>
      </c>
      <c r="AM243" s="26">
        <f t="shared" si="3"/>
        <v>0</v>
      </c>
      <c r="AN243" s="26">
        <f t="shared" si="4"/>
        <v>0.31</v>
      </c>
      <c r="AO243" s="26">
        <f t="shared" si="5"/>
        <v>0.31</v>
      </c>
      <c r="AP243" s="12"/>
      <c r="AQ243" s="60">
        <f t="shared" si="6"/>
        <v>0.62</v>
      </c>
      <c r="AR243" s="27"/>
      <c r="AS243" s="27">
        <v>365</v>
      </c>
      <c r="AT243" s="60">
        <f t="shared" si="7"/>
        <v>0</v>
      </c>
      <c r="AU243" s="27"/>
      <c r="AV243" s="27"/>
      <c r="AW243" s="27"/>
      <c r="AX243" s="27"/>
      <c r="AY243" s="27"/>
      <c r="AZ243" s="27"/>
      <c r="BA243" s="27"/>
      <c r="BB243" s="27"/>
      <c r="BC243" s="27"/>
      <c r="BD243" s="27"/>
      <c r="BE243" s="27"/>
      <c r="BF243" s="27"/>
      <c r="BG243" s="27"/>
      <c r="BH243" s="27"/>
      <c r="BI243" s="27"/>
      <c r="CY243" s="13" t="s">
        <v>423</v>
      </c>
    </row>
    <row r="244" spans="1:103" s="13" customFormat="1" ht="11.25" x14ac:dyDescent="0.2">
      <c r="A244" s="250" t="s">
        <v>399</v>
      </c>
      <c r="B244" s="122" t="s">
        <v>393</v>
      </c>
      <c r="C244" s="157">
        <v>1</v>
      </c>
      <c r="D244" s="158" t="s">
        <v>14</v>
      </c>
      <c r="E244" s="159" t="s">
        <v>14</v>
      </c>
      <c r="F244" s="159" t="s">
        <v>14</v>
      </c>
      <c r="G244" s="159">
        <v>50</v>
      </c>
      <c r="H244" s="158">
        <v>350</v>
      </c>
      <c r="I244" s="158" t="s">
        <v>14</v>
      </c>
      <c r="J244" s="158" t="s">
        <v>14</v>
      </c>
      <c r="K244" s="160" t="s">
        <v>14</v>
      </c>
      <c r="L244" s="161" t="s">
        <v>14</v>
      </c>
      <c r="M244" s="158" t="s">
        <v>14</v>
      </c>
      <c r="N244" s="158" t="s">
        <v>14</v>
      </c>
      <c r="O244" s="158" t="s">
        <v>14</v>
      </c>
      <c r="P244" s="162" t="s">
        <v>14</v>
      </c>
      <c r="Q244" s="163" t="s">
        <v>14</v>
      </c>
      <c r="R244" s="164" t="s">
        <v>14</v>
      </c>
      <c r="S244" s="163" t="s">
        <v>14</v>
      </c>
      <c r="T244" s="165" t="s">
        <v>14</v>
      </c>
      <c r="U244" s="164" t="s">
        <v>14</v>
      </c>
      <c r="V244" s="162" t="s">
        <v>14</v>
      </c>
      <c r="W244" s="163" t="s">
        <v>14</v>
      </c>
      <c r="X244" s="163" t="s">
        <v>14</v>
      </c>
      <c r="Y244" s="165" t="s">
        <v>14</v>
      </c>
      <c r="Z244" s="165" t="s">
        <v>14</v>
      </c>
      <c r="AA244" s="164" t="s">
        <v>14</v>
      </c>
      <c r="AB244" s="166">
        <v>0.18</v>
      </c>
      <c r="AC244" s="167">
        <v>0.75</v>
      </c>
      <c r="AD244" s="175" t="s">
        <v>62</v>
      </c>
      <c r="AE244" s="176" t="s">
        <v>70</v>
      </c>
      <c r="AF244" s="168"/>
      <c r="AG244" s="178" t="s">
        <v>69</v>
      </c>
      <c r="AH244" s="178" t="s">
        <v>69</v>
      </c>
      <c r="AI244" s="179" t="s">
        <v>421</v>
      </c>
      <c r="AJ244" s="99">
        <f t="shared" si="0"/>
        <v>0</v>
      </c>
      <c r="AK244" s="25">
        <f t="shared" si="1"/>
        <v>0</v>
      </c>
      <c r="AL244" s="25">
        <f t="shared" si="2"/>
        <v>0</v>
      </c>
      <c r="AM244" s="26">
        <f t="shared" si="3"/>
        <v>0</v>
      </c>
      <c r="AN244" s="26">
        <f t="shared" si="4"/>
        <v>0.18</v>
      </c>
      <c r="AO244" s="26">
        <f t="shared" si="5"/>
        <v>0.18</v>
      </c>
      <c r="AP244" s="12"/>
      <c r="AQ244" s="60">
        <f t="shared" si="6"/>
        <v>0.36</v>
      </c>
      <c r="AR244" s="27"/>
      <c r="AS244" s="27">
        <v>365</v>
      </c>
      <c r="AT244" s="60">
        <f t="shared" si="7"/>
        <v>0</v>
      </c>
      <c r="AU244" s="27"/>
      <c r="AV244" s="27"/>
      <c r="AW244" s="27"/>
      <c r="AX244" s="27"/>
      <c r="AY244" s="27"/>
      <c r="AZ244" s="27"/>
      <c r="BA244" s="27"/>
      <c r="BB244" s="27"/>
      <c r="BC244" s="27"/>
      <c r="BD244" s="27"/>
      <c r="BE244" s="27"/>
      <c r="BF244" s="27"/>
      <c r="BG244" s="27"/>
      <c r="BH244" s="27"/>
      <c r="BI244" s="27"/>
      <c r="CY244" s="13" t="s">
        <v>424</v>
      </c>
    </row>
    <row r="245" spans="1:103" s="13" customFormat="1" ht="11.25" x14ac:dyDescent="0.2">
      <c r="A245" s="250" t="s">
        <v>400</v>
      </c>
      <c r="B245" s="122" t="s">
        <v>394</v>
      </c>
      <c r="C245" s="157">
        <v>1</v>
      </c>
      <c r="D245" s="158" t="s">
        <v>14</v>
      </c>
      <c r="E245" s="159" t="s">
        <v>14</v>
      </c>
      <c r="F245" s="159" t="s">
        <v>14</v>
      </c>
      <c r="G245" s="159">
        <v>300</v>
      </c>
      <c r="H245" s="158">
        <v>500</v>
      </c>
      <c r="I245" s="158" t="s">
        <v>14</v>
      </c>
      <c r="J245" s="158" t="s">
        <v>14</v>
      </c>
      <c r="K245" s="160" t="s">
        <v>14</v>
      </c>
      <c r="L245" s="161" t="s">
        <v>14</v>
      </c>
      <c r="M245" s="158" t="s">
        <v>14</v>
      </c>
      <c r="N245" s="158" t="s">
        <v>14</v>
      </c>
      <c r="O245" s="158" t="s">
        <v>14</v>
      </c>
      <c r="P245" s="162" t="s">
        <v>14</v>
      </c>
      <c r="Q245" s="163" t="s">
        <v>14</v>
      </c>
      <c r="R245" s="164" t="s">
        <v>14</v>
      </c>
      <c r="S245" s="163" t="s">
        <v>14</v>
      </c>
      <c r="T245" s="165" t="s">
        <v>14</v>
      </c>
      <c r="U245" s="164" t="s">
        <v>14</v>
      </c>
      <c r="V245" s="162" t="s">
        <v>14</v>
      </c>
      <c r="W245" s="163" t="s">
        <v>14</v>
      </c>
      <c r="X245" s="163" t="s">
        <v>14</v>
      </c>
      <c r="Y245" s="165" t="s">
        <v>14</v>
      </c>
      <c r="Z245" s="165" t="s">
        <v>14</v>
      </c>
      <c r="AA245" s="164" t="s">
        <v>14</v>
      </c>
      <c r="AB245" s="166">
        <v>0.31</v>
      </c>
      <c r="AC245" s="167">
        <v>1</v>
      </c>
      <c r="AD245" s="175" t="s">
        <v>62</v>
      </c>
      <c r="AE245" s="176" t="s">
        <v>70</v>
      </c>
      <c r="AF245" s="168"/>
      <c r="AG245" s="178" t="s">
        <v>69</v>
      </c>
      <c r="AH245" s="178" t="s">
        <v>69</v>
      </c>
      <c r="AI245" s="179" t="s">
        <v>421</v>
      </c>
      <c r="AJ245" s="99">
        <f t="shared" si="0"/>
        <v>0</v>
      </c>
      <c r="AK245" s="25">
        <f t="shared" si="1"/>
        <v>0</v>
      </c>
      <c r="AL245" s="25">
        <f t="shared" si="2"/>
        <v>0</v>
      </c>
      <c r="AM245" s="26">
        <f t="shared" si="3"/>
        <v>0</v>
      </c>
      <c r="AN245" s="26">
        <f t="shared" si="4"/>
        <v>0.31</v>
      </c>
      <c r="AO245" s="26">
        <f t="shared" si="5"/>
        <v>0.31</v>
      </c>
      <c r="AP245" s="12"/>
      <c r="AQ245" s="60">
        <f t="shared" si="6"/>
        <v>0.62</v>
      </c>
      <c r="AR245" s="27"/>
      <c r="AS245" s="27">
        <v>365</v>
      </c>
      <c r="AT245" s="60">
        <f t="shared" si="7"/>
        <v>0</v>
      </c>
      <c r="AU245" s="27"/>
      <c r="AV245" s="27"/>
      <c r="AW245" s="27"/>
      <c r="AX245" s="27"/>
      <c r="AY245" s="27"/>
      <c r="AZ245" s="27"/>
      <c r="BA245" s="27"/>
      <c r="BB245" s="27"/>
      <c r="BC245" s="27"/>
      <c r="BD245" s="27"/>
      <c r="BE245" s="27"/>
      <c r="BF245" s="27"/>
      <c r="BG245" s="27"/>
      <c r="BH245" s="27"/>
      <c r="BI245" s="27"/>
      <c r="CY245" s="13" t="s">
        <v>423</v>
      </c>
    </row>
    <row r="246" spans="1:103" s="13" customFormat="1" ht="11.25" x14ac:dyDescent="0.2">
      <c r="A246" s="250" t="s">
        <v>401</v>
      </c>
      <c r="B246" s="122" t="s">
        <v>394</v>
      </c>
      <c r="C246" s="157">
        <v>1</v>
      </c>
      <c r="D246" s="158" t="s">
        <v>14</v>
      </c>
      <c r="E246" s="159" t="s">
        <v>14</v>
      </c>
      <c r="F246" s="159" t="s">
        <v>14</v>
      </c>
      <c r="G246" s="159">
        <v>300</v>
      </c>
      <c r="H246" s="158">
        <v>500</v>
      </c>
      <c r="I246" s="158" t="s">
        <v>14</v>
      </c>
      <c r="J246" s="158" t="s">
        <v>14</v>
      </c>
      <c r="K246" s="160" t="s">
        <v>14</v>
      </c>
      <c r="L246" s="161" t="s">
        <v>14</v>
      </c>
      <c r="M246" s="158" t="s">
        <v>14</v>
      </c>
      <c r="N246" s="158" t="s">
        <v>14</v>
      </c>
      <c r="O246" s="158" t="s">
        <v>14</v>
      </c>
      <c r="P246" s="162" t="s">
        <v>14</v>
      </c>
      <c r="Q246" s="163" t="s">
        <v>14</v>
      </c>
      <c r="R246" s="164" t="s">
        <v>14</v>
      </c>
      <c r="S246" s="163" t="s">
        <v>14</v>
      </c>
      <c r="T246" s="165" t="s">
        <v>14</v>
      </c>
      <c r="U246" s="164" t="s">
        <v>14</v>
      </c>
      <c r="V246" s="162" t="s">
        <v>14</v>
      </c>
      <c r="W246" s="163" t="s">
        <v>14</v>
      </c>
      <c r="X246" s="163" t="s">
        <v>14</v>
      </c>
      <c r="Y246" s="165" t="s">
        <v>14</v>
      </c>
      <c r="Z246" s="165" t="s">
        <v>14</v>
      </c>
      <c r="AA246" s="164" t="s">
        <v>14</v>
      </c>
      <c r="AB246" s="166">
        <v>0.31</v>
      </c>
      <c r="AC246" s="167">
        <v>1</v>
      </c>
      <c r="AD246" s="175" t="s">
        <v>62</v>
      </c>
      <c r="AE246" s="176" t="s">
        <v>70</v>
      </c>
      <c r="AF246" s="168"/>
      <c r="AG246" s="178" t="s">
        <v>69</v>
      </c>
      <c r="AH246" s="178" t="s">
        <v>69</v>
      </c>
      <c r="AI246" s="179" t="s">
        <v>421</v>
      </c>
      <c r="AJ246" s="99">
        <f t="shared" si="0"/>
        <v>0</v>
      </c>
      <c r="AK246" s="25">
        <f t="shared" si="1"/>
        <v>0</v>
      </c>
      <c r="AL246" s="25">
        <f t="shared" si="2"/>
        <v>0</v>
      </c>
      <c r="AM246" s="26">
        <f t="shared" si="3"/>
        <v>0</v>
      </c>
      <c r="AN246" s="26">
        <f t="shared" si="4"/>
        <v>0.31</v>
      </c>
      <c r="AO246" s="26">
        <f t="shared" si="5"/>
        <v>0.31</v>
      </c>
      <c r="AP246" s="12"/>
      <c r="AQ246" s="60">
        <f t="shared" si="6"/>
        <v>0.62</v>
      </c>
      <c r="AR246" s="27"/>
      <c r="AS246" s="27">
        <v>365</v>
      </c>
      <c r="AT246" s="60">
        <f t="shared" si="7"/>
        <v>0</v>
      </c>
      <c r="AU246" s="27"/>
      <c r="AV246" s="27"/>
      <c r="AW246" s="27"/>
      <c r="AX246" s="27"/>
      <c r="AY246" s="27"/>
      <c r="AZ246" s="27"/>
      <c r="BA246" s="27"/>
      <c r="BB246" s="27"/>
      <c r="BC246" s="27"/>
      <c r="BD246" s="27"/>
      <c r="BE246" s="27"/>
      <c r="BF246" s="27"/>
      <c r="BG246" s="27"/>
      <c r="BH246" s="27"/>
      <c r="BI246" s="27"/>
      <c r="CY246" s="13" t="s">
        <v>423</v>
      </c>
    </row>
    <row r="247" spans="1:103" s="13" customFormat="1" ht="11.25" x14ac:dyDescent="0.2">
      <c r="A247" s="250" t="s">
        <v>402</v>
      </c>
      <c r="B247" s="122" t="s">
        <v>395</v>
      </c>
      <c r="C247" s="157">
        <v>1</v>
      </c>
      <c r="D247" s="158" t="s">
        <v>14</v>
      </c>
      <c r="E247" s="159" t="s">
        <v>14</v>
      </c>
      <c r="F247" s="159" t="s">
        <v>14</v>
      </c>
      <c r="G247" s="159">
        <v>400</v>
      </c>
      <c r="H247" s="158">
        <v>500</v>
      </c>
      <c r="I247" s="158" t="s">
        <v>14</v>
      </c>
      <c r="J247" s="158" t="s">
        <v>14</v>
      </c>
      <c r="K247" s="160" t="s">
        <v>14</v>
      </c>
      <c r="L247" s="161" t="s">
        <v>14</v>
      </c>
      <c r="M247" s="158" t="s">
        <v>14</v>
      </c>
      <c r="N247" s="158" t="s">
        <v>14</v>
      </c>
      <c r="O247" s="158" t="s">
        <v>14</v>
      </c>
      <c r="P247" s="162" t="s">
        <v>14</v>
      </c>
      <c r="Q247" s="163" t="s">
        <v>14</v>
      </c>
      <c r="R247" s="164" t="s">
        <v>14</v>
      </c>
      <c r="S247" s="163" t="s">
        <v>14</v>
      </c>
      <c r="T247" s="165" t="s">
        <v>14</v>
      </c>
      <c r="U247" s="164" t="s">
        <v>14</v>
      </c>
      <c r="V247" s="162" t="s">
        <v>14</v>
      </c>
      <c r="W247" s="163" t="s">
        <v>14</v>
      </c>
      <c r="X247" s="163" t="s">
        <v>14</v>
      </c>
      <c r="Y247" s="165" t="s">
        <v>14</v>
      </c>
      <c r="Z247" s="165" t="s">
        <v>14</v>
      </c>
      <c r="AA247" s="164" t="s">
        <v>14</v>
      </c>
      <c r="AB247" s="166">
        <v>0.31</v>
      </c>
      <c r="AC247" s="167">
        <v>1</v>
      </c>
      <c r="AD247" s="175" t="s">
        <v>62</v>
      </c>
      <c r="AE247" s="176" t="s">
        <v>70</v>
      </c>
      <c r="AF247" s="168"/>
      <c r="AG247" s="178" t="s">
        <v>69</v>
      </c>
      <c r="AH247" s="178" t="s">
        <v>69</v>
      </c>
      <c r="AI247" s="179" t="s">
        <v>421</v>
      </c>
      <c r="AJ247" s="99">
        <f t="shared" si="0"/>
        <v>0</v>
      </c>
      <c r="AK247" s="25">
        <f t="shared" si="1"/>
        <v>0</v>
      </c>
      <c r="AL247" s="25">
        <f t="shared" si="2"/>
        <v>0</v>
      </c>
      <c r="AM247" s="26">
        <f t="shared" si="3"/>
        <v>0</v>
      </c>
      <c r="AN247" s="26">
        <f t="shared" si="4"/>
        <v>0.31</v>
      </c>
      <c r="AO247" s="26">
        <f t="shared" si="5"/>
        <v>0.31</v>
      </c>
      <c r="AP247" s="12"/>
      <c r="AQ247" s="60">
        <f t="shared" si="6"/>
        <v>0.62</v>
      </c>
      <c r="AR247" s="27"/>
      <c r="AS247" s="27">
        <v>365</v>
      </c>
      <c r="AT247" s="60">
        <f t="shared" si="7"/>
        <v>0</v>
      </c>
      <c r="AU247" s="27"/>
      <c r="AV247" s="27"/>
      <c r="AW247" s="27"/>
      <c r="AX247" s="27"/>
      <c r="AY247" s="27"/>
      <c r="AZ247" s="27"/>
      <c r="BA247" s="27"/>
      <c r="BB247" s="27"/>
      <c r="BC247" s="27"/>
      <c r="BD247" s="27"/>
      <c r="BE247" s="27"/>
      <c r="BF247" s="27"/>
      <c r="BG247" s="27"/>
      <c r="BH247" s="27"/>
      <c r="BI247" s="27"/>
      <c r="CY247" s="13" t="s">
        <v>423</v>
      </c>
    </row>
    <row r="248" spans="1:103" s="13" customFormat="1" ht="11.25" x14ac:dyDescent="0.2">
      <c r="A248" s="230" t="s">
        <v>403</v>
      </c>
      <c r="B248" s="231" t="s">
        <v>404</v>
      </c>
      <c r="C248" s="232">
        <v>1</v>
      </c>
      <c r="D248" s="233" t="s">
        <v>14</v>
      </c>
      <c r="E248" s="234" t="s">
        <v>14</v>
      </c>
      <c r="F248" s="234" t="s">
        <v>14</v>
      </c>
      <c r="G248" s="234">
        <v>1090</v>
      </c>
      <c r="H248" s="233">
        <v>650</v>
      </c>
      <c r="I248" s="233" t="s">
        <v>14</v>
      </c>
      <c r="J248" s="233" t="s">
        <v>14</v>
      </c>
      <c r="K248" s="235" t="s">
        <v>14</v>
      </c>
      <c r="L248" s="236" t="s">
        <v>14</v>
      </c>
      <c r="M248" s="233" t="s">
        <v>14</v>
      </c>
      <c r="N248" s="233" t="s">
        <v>14</v>
      </c>
      <c r="O248" s="233" t="s">
        <v>14</v>
      </c>
      <c r="P248" s="237" t="s">
        <v>14</v>
      </c>
      <c r="Q248" s="238" t="s">
        <v>14</v>
      </c>
      <c r="R248" s="239" t="s">
        <v>14</v>
      </c>
      <c r="S248" s="238" t="s">
        <v>14</v>
      </c>
      <c r="T248" s="240" t="s">
        <v>14</v>
      </c>
      <c r="U248" s="239" t="s">
        <v>14</v>
      </c>
      <c r="V248" s="237" t="s">
        <v>14</v>
      </c>
      <c r="W248" s="238" t="s">
        <v>14</v>
      </c>
      <c r="X248" s="238" t="s">
        <v>14</v>
      </c>
      <c r="Y248" s="240" t="s">
        <v>14</v>
      </c>
      <c r="Z248" s="240" t="s">
        <v>14</v>
      </c>
      <c r="AA248" s="239" t="s">
        <v>14</v>
      </c>
      <c r="AB248" s="241">
        <v>0.37</v>
      </c>
      <c r="AC248" s="242">
        <v>1.1100000000000001</v>
      </c>
      <c r="AD248" s="239" t="s">
        <v>62</v>
      </c>
      <c r="AE248" s="243" t="s">
        <v>70</v>
      </c>
      <c r="AF248" s="244" t="s">
        <v>0</v>
      </c>
      <c r="AG248" s="245" t="s">
        <v>69</v>
      </c>
      <c r="AH248" s="245" t="s">
        <v>69</v>
      </c>
      <c r="AI248" s="246" t="s">
        <v>421</v>
      </c>
      <c r="AJ248" s="99">
        <f t="shared" si="0"/>
        <v>0</v>
      </c>
      <c r="AK248" s="25">
        <f t="shared" si="1"/>
        <v>0</v>
      </c>
      <c r="AL248" s="25">
        <f t="shared" si="2"/>
        <v>0</v>
      </c>
      <c r="AM248" s="26">
        <f t="shared" si="3"/>
        <v>0</v>
      </c>
      <c r="AN248" s="26">
        <f t="shared" si="4"/>
        <v>0.37</v>
      </c>
      <c r="AO248" s="26">
        <f t="shared" si="5"/>
        <v>0.37</v>
      </c>
      <c r="AP248" s="12"/>
      <c r="AQ248" s="60">
        <f t="shared" si="6"/>
        <v>0.74</v>
      </c>
      <c r="AR248" s="27"/>
      <c r="AS248" s="27">
        <v>365</v>
      </c>
      <c r="AT248" s="60">
        <f t="shared" si="7"/>
        <v>0</v>
      </c>
      <c r="AU248" s="27"/>
      <c r="AV248" s="27"/>
      <c r="AW248" s="27"/>
      <c r="AX248" s="27"/>
      <c r="AY248" s="27"/>
      <c r="AZ248" s="27"/>
      <c r="BA248" s="27"/>
      <c r="BB248" s="27"/>
      <c r="BC248" s="27"/>
      <c r="BD248" s="27"/>
      <c r="BE248" s="27"/>
      <c r="BF248" s="27"/>
      <c r="BG248" s="27"/>
      <c r="BH248" s="27"/>
      <c r="BI248" s="27"/>
      <c r="CY248" s="13" t="s">
        <v>425</v>
      </c>
    </row>
    <row r="249" spans="1:103" s="13" customFormat="1" ht="11.25" x14ac:dyDescent="0.2">
      <c r="A249" s="250" t="s">
        <v>531</v>
      </c>
      <c r="B249" s="156" t="s">
        <v>393</v>
      </c>
      <c r="C249" s="157">
        <v>1</v>
      </c>
      <c r="D249" s="158" t="s">
        <v>14</v>
      </c>
      <c r="E249" s="159" t="s">
        <v>14</v>
      </c>
      <c r="F249" s="159" t="s">
        <v>14</v>
      </c>
      <c r="G249" s="159">
        <v>50</v>
      </c>
      <c r="H249" s="158">
        <v>350</v>
      </c>
      <c r="I249" s="158" t="s">
        <v>14</v>
      </c>
      <c r="J249" s="158" t="s">
        <v>14</v>
      </c>
      <c r="K249" s="160" t="s">
        <v>14</v>
      </c>
      <c r="L249" s="161" t="s">
        <v>14</v>
      </c>
      <c r="M249" s="158" t="s">
        <v>14</v>
      </c>
      <c r="N249" s="158" t="s">
        <v>14</v>
      </c>
      <c r="O249" s="158" t="s">
        <v>14</v>
      </c>
      <c r="P249" s="162" t="s">
        <v>14</v>
      </c>
      <c r="Q249" s="163" t="s">
        <v>14</v>
      </c>
      <c r="R249" s="164" t="s">
        <v>14</v>
      </c>
      <c r="S249" s="163" t="s">
        <v>14</v>
      </c>
      <c r="T249" s="165" t="s">
        <v>14</v>
      </c>
      <c r="U249" s="164" t="s">
        <v>14</v>
      </c>
      <c r="V249" s="162" t="s">
        <v>14</v>
      </c>
      <c r="W249" s="163" t="s">
        <v>14</v>
      </c>
      <c r="X249" s="163" t="s">
        <v>14</v>
      </c>
      <c r="Y249" s="165" t="s">
        <v>14</v>
      </c>
      <c r="Z249" s="165" t="s">
        <v>14</v>
      </c>
      <c r="AA249" s="164" t="s">
        <v>14</v>
      </c>
      <c r="AB249" s="166">
        <v>0.18</v>
      </c>
      <c r="AC249" s="167">
        <v>0.75</v>
      </c>
      <c r="AD249" s="164" t="s">
        <v>62</v>
      </c>
      <c r="AE249" s="247" t="s">
        <v>70</v>
      </c>
      <c r="AF249" s="168"/>
      <c r="AG249" s="248" t="s">
        <v>69</v>
      </c>
      <c r="AH249" s="248" t="s">
        <v>69</v>
      </c>
      <c r="AI249" s="249" t="s">
        <v>421</v>
      </c>
      <c r="AJ249" s="99">
        <f t="shared" ref="AJ249" si="8">IF(Q249="voda",P249,0)*C249</f>
        <v>0</v>
      </c>
      <c r="AK249" s="25">
        <f t="shared" ref="AK249" si="9">IF(Q249="plyn",P249,0)*C249</f>
        <v>0</v>
      </c>
      <c r="AL249" s="25">
        <f t="shared" ref="AL249" si="10">IF(Q249="plyn",S249,0)*C249</f>
        <v>0</v>
      </c>
      <c r="AM249" s="26">
        <f t="shared" ref="AM249" si="11">IF(W249="voda",V249,0)*C249</f>
        <v>0</v>
      </c>
      <c r="AN249" s="26">
        <f t="shared" ref="AN249" si="12">IF(AD249="1f/ 230V",0,AB249)*C249</f>
        <v>0.18</v>
      </c>
      <c r="AO249" s="26">
        <f t="shared" ref="AO249" si="13">IF(AD249="400",0,AB249)*C249</f>
        <v>0.18</v>
      </c>
      <c r="AP249" s="12"/>
      <c r="AQ249" s="60">
        <f t="shared" ref="AQ249" si="14">AN249+AO249</f>
        <v>0.36</v>
      </c>
      <c r="AR249" s="27"/>
      <c r="AS249" s="27">
        <v>365</v>
      </c>
      <c r="AT249" s="60">
        <f t="shared" ref="AT249" si="15">AQ249*AR249*AS249/1000</f>
        <v>0</v>
      </c>
      <c r="AU249" s="27"/>
      <c r="AV249" s="27"/>
      <c r="AW249" s="27"/>
      <c r="AX249" s="27"/>
      <c r="AY249" s="27"/>
      <c r="AZ249" s="27"/>
      <c r="BA249" s="27"/>
      <c r="BB249" s="27"/>
      <c r="BC249" s="27"/>
      <c r="BD249" s="27"/>
      <c r="BE249" s="27"/>
      <c r="BF249" s="27"/>
      <c r="BG249" s="27"/>
      <c r="BH249" s="27"/>
      <c r="BI249" s="27"/>
      <c r="CY249" s="13" t="s">
        <v>424</v>
      </c>
    </row>
    <row r="250" spans="1:103" s="13" customFormat="1" ht="11.25" x14ac:dyDescent="0.2">
      <c r="A250" s="68"/>
      <c r="B250" s="253" t="s">
        <v>37</v>
      </c>
      <c r="C250" s="69" t="s">
        <v>36</v>
      </c>
      <c r="D250" s="267" t="s">
        <v>131</v>
      </c>
      <c r="E250" s="268"/>
      <c r="F250" s="268"/>
      <c r="G250" s="268"/>
      <c r="H250" s="268"/>
      <c r="I250" s="268"/>
      <c r="J250" s="268"/>
      <c r="K250" s="268"/>
      <c r="L250" s="268"/>
      <c r="M250" s="268"/>
      <c r="N250" s="268"/>
      <c r="O250" s="268"/>
      <c r="P250" s="268"/>
      <c r="Q250" s="268"/>
      <c r="R250" s="268"/>
      <c r="S250" s="268"/>
      <c r="T250" s="268"/>
      <c r="U250" s="268"/>
      <c r="V250" s="268"/>
      <c r="W250" s="268"/>
      <c r="X250" s="268"/>
      <c r="Y250" s="268"/>
      <c r="Z250" s="268"/>
      <c r="AA250" s="268"/>
      <c r="AB250" s="268"/>
      <c r="AC250" s="268"/>
      <c r="AD250" s="268"/>
      <c r="AE250" s="268"/>
      <c r="AF250" s="268"/>
      <c r="AG250" s="268"/>
      <c r="AH250" s="268"/>
      <c r="AI250" s="269"/>
      <c r="AJ250" s="101"/>
      <c r="AK250" s="9"/>
      <c r="AL250" s="9"/>
      <c r="AM250" s="9"/>
      <c r="AN250" s="10"/>
      <c r="AO250" s="10"/>
      <c r="AP250" s="12"/>
      <c r="AQ250" s="12"/>
      <c r="AR250" s="27"/>
      <c r="AS250" s="27"/>
      <c r="AT250" s="60"/>
      <c r="AU250" s="27"/>
      <c r="AV250" s="27"/>
      <c r="AW250" s="27"/>
      <c r="AX250" s="27"/>
      <c r="AY250" s="27"/>
      <c r="AZ250" s="27"/>
      <c r="BA250" s="27"/>
      <c r="BB250" s="27"/>
      <c r="BC250" s="27"/>
      <c r="BD250" s="27"/>
      <c r="BE250" s="27"/>
      <c r="BF250" s="27"/>
      <c r="BG250" s="27"/>
      <c r="BH250" s="27"/>
      <c r="BI250" s="27"/>
    </row>
    <row r="251" spans="1:103" s="13" customFormat="1" ht="12.75" customHeight="1" x14ac:dyDescent="0.2">
      <c r="A251" s="68"/>
      <c r="B251" s="253"/>
      <c r="C251" s="57" t="s">
        <v>69</v>
      </c>
      <c r="D251" s="258" t="s">
        <v>88</v>
      </c>
      <c r="E251" s="259"/>
      <c r="F251" s="259"/>
      <c r="G251" s="259"/>
      <c r="H251" s="259"/>
      <c r="I251" s="259"/>
      <c r="J251" s="259"/>
      <c r="K251" s="259"/>
      <c r="L251" s="259"/>
      <c r="M251" s="259"/>
      <c r="N251" s="259"/>
      <c r="O251" s="259"/>
      <c r="P251" s="259"/>
      <c r="Q251" s="259"/>
      <c r="R251" s="259"/>
      <c r="S251" s="259"/>
      <c r="T251" s="259"/>
      <c r="U251" s="259"/>
      <c r="V251" s="259"/>
      <c r="W251" s="259"/>
      <c r="X251" s="259"/>
      <c r="Y251" s="259"/>
      <c r="Z251" s="259"/>
      <c r="AA251" s="259"/>
      <c r="AB251" s="259"/>
      <c r="AC251" s="259"/>
      <c r="AD251" s="259"/>
      <c r="AE251" s="259"/>
      <c r="AF251" s="259"/>
      <c r="AG251" s="259"/>
      <c r="AH251" s="259"/>
      <c r="AI251" s="260"/>
      <c r="AJ251" s="100"/>
      <c r="AK251" s="11"/>
      <c r="AL251" s="11"/>
      <c r="AM251" s="11"/>
      <c r="AN251" s="11"/>
      <c r="AO251" s="11"/>
      <c r="AP251" s="12"/>
      <c r="AQ251" s="12"/>
      <c r="AR251" s="12"/>
      <c r="AS251" s="12"/>
      <c r="AT251" s="63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</row>
    <row r="252" spans="1:103" s="13" customFormat="1" ht="11.25" customHeight="1" thickBot="1" x14ac:dyDescent="0.25">
      <c r="A252" s="67"/>
      <c r="B252" s="254"/>
      <c r="C252" s="57" t="s">
        <v>63</v>
      </c>
      <c r="D252" s="261" t="s">
        <v>87</v>
      </c>
      <c r="E252" s="262"/>
      <c r="F252" s="262"/>
      <c r="G252" s="262"/>
      <c r="H252" s="262"/>
      <c r="I252" s="262"/>
      <c r="J252" s="262"/>
      <c r="K252" s="262"/>
      <c r="L252" s="262"/>
      <c r="M252" s="262"/>
      <c r="N252" s="262"/>
      <c r="O252" s="262"/>
      <c r="P252" s="262"/>
      <c r="Q252" s="262"/>
      <c r="R252" s="262"/>
      <c r="S252" s="262"/>
      <c r="T252" s="262"/>
      <c r="U252" s="262"/>
      <c r="V252" s="262"/>
      <c r="W252" s="262"/>
      <c r="X252" s="262"/>
      <c r="Y252" s="262"/>
      <c r="Z252" s="262"/>
      <c r="AA252" s="262"/>
      <c r="AB252" s="262"/>
      <c r="AC252" s="262"/>
      <c r="AD252" s="262"/>
      <c r="AE252" s="262"/>
      <c r="AF252" s="262"/>
      <c r="AG252" s="262"/>
      <c r="AH252" s="262"/>
      <c r="AI252" s="263"/>
      <c r="AJ252" s="99"/>
      <c r="AK252" s="25"/>
      <c r="AL252" s="25"/>
      <c r="AM252" s="25"/>
      <c r="AN252" s="26"/>
      <c r="AO252" s="26"/>
      <c r="AP252" s="27"/>
      <c r="AQ252" s="27"/>
      <c r="AR252" s="27"/>
      <c r="AS252" s="27"/>
      <c r="AT252" s="60"/>
      <c r="AU252" s="27"/>
      <c r="AV252" s="27"/>
      <c r="AW252" s="27"/>
      <c r="AX252" s="27"/>
      <c r="AY252" s="27"/>
      <c r="AZ252" s="27"/>
      <c r="BA252" s="27"/>
      <c r="BB252" s="27"/>
      <c r="BC252" s="27"/>
      <c r="BD252" s="27"/>
      <c r="BE252" s="27"/>
      <c r="BF252" s="27"/>
      <c r="BG252" s="27"/>
      <c r="BH252" s="27"/>
      <c r="BI252" s="27"/>
    </row>
    <row r="253" spans="1:103" s="13" customFormat="1" ht="5.25" customHeight="1" thickBot="1" x14ac:dyDescent="0.25">
      <c r="A253" s="71"/>
      <c r="B253" s="102"/>
      <c r="C253" s="103"/>
      <c r="D253" s="104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/>
      <c r="Z253" s="65"/>
      <c r="AA253" s="65"/>
      <c r="AB253" s="65"/>
      <c r="AC253" s="65"/>
      <c r="AD253" s="65"/>
      <c r="AE253" s="65"/>
      <c r="AF253" s="65"/>
      <c r="AG253" s="65"/>
      <c r="AH253" s="65"/>
      <c r="AI253" s="97"/>
      <c r="AJ253" s="98"/>
      <c r="AK253" s="30"/>
      <c r="AL253" s="30"/>
      <c r="AM253" s="30"/>
      <c r="AN253" s="30"/>
      <c r="AO253" s="30"/>
      <c r="AP253" s="27"/>
      <c r="AQ253" s="27"/>
      <c r="AR253" s="27"/>
      <c r="AS253" s="27"/>
      <c r="AT253" s="60"/>
      <c r="AU253" s="27"/>
      <c r="AV253" s="27"/>
      <c r="AW253" s="27"/>
      <c r="AX253" s="27"/>
      <c r="AY253" s="27"/>
      <c r="AZ253" s="27"/>
      <c r="BA253" s="27"/>
      <c r="BB253" s="27"/>
      <c r="BC253" s="27"/>
      <c r="BD253" s="27"/>
      <c r="BE253" s="27"/>
      <c r="BF253" s="27"/>
      <c r="BG253" s="27"/>
      <c r="BH253" s="27"/>
      <c r="BI253" s="27"/>
    </row>
    <row r="254" spans="1:103" s="13" customFormat="1" ht="12" thickBot="1" x14ac:dyDescent="0.25">
      <c r="A254" s="70" t="s">
        <v>86</v>
      </c>
      <c r="B254" s="96" t="s">
        <v>357</v>
      </c>
      <c r="C254" s="128">
        <v>14</v>
      </c>
      <c r="D254" s="106" t="s">
        <v>14</v>
      </c>
      <c r="E254" s="73" t="s">
        <v>14</v>
      </c>
      <c r="F254" s="73" t="s">
        <v>14</v>
      </c>
      <c r="G254" s="117" t="s">
        <v>14</v>
      </c>
      <c r="H254" s="106" t="s">
        <v>14</v>
      </c>
      <c r="I254" s="106" t="s">
        <v>14</v>
      </c>
      <c r="J254" s="106" t="s">
        <v>14</v>
      </c>
      <c r="K254" s="80" t="s">
        <v>14</v>
      </c>
      <c r="L254" s="118" t="s">
        <v>14</v>
      </c>
      <c r="M254" s="106" t="s">
        <v>14</v>
      </c>
      <c r="N254" s="106" t="s">
        <v>14</v>
      </c>
      <c r="O254" s="106" t="s">
        <v>14</v>
      </c>
      <c r="P254" s="79" t="s">
        <v>14</v>
      </c>
      <c r="Q254" s="76" t="s">
        <v>14</v>
      </c>
      <c r="R254" s="78" t="s">
        <v>14</v>
      </c>
      <c r="S254" s="76" t="s">
        <v>14</v>
      </c>
      <c r="T254" s="77" t="s">
        <v>14</v>
      </c>
      <c r="U254" s="78" t="s">
        <v>14</v>
      </c>
      <c r="V254" s="79" t="s">
        <v>14</v>
      </c>
      <c r="W254" s="76" t="s">
        <v>14</v>
      </c>
      <c r="X254" s="76" t="s">
        <v>14</v>
      </c>
      <c r="Y254" s="77" t="s">
        <v>14</v>
      </c>
      <c r="Z254" s="77" t="s">
        <v>14</v>
      </c>
      <c r="AA254" s="78" t="s">
        <v>14</v>
      </c>
      <c r="AB254" s="166">
        <v>0.31</v>
      </c>
      <c r="AC254" s="167">
        <v>1</v>
      </c>
      <c r="AD254" s="89" t="s">
        <v>74</v>
      </c>
      <c r="AE254" s="121" t="s">
        <v>70</v>
      </c>
      <c r="AF254" s="66" t="s">
        <v>0</v>
      </c>
      <c r="AG254" s="113" t="s">
        <v>69</v>
      </c>
      <c r="AH254" s="113" t="s">
        <v>69</v>
      </c>
      <c r="AI254" s="114" t="s">
        <v>0</v>
      </c>
      <c r="AJ254" s="99">
        <f>IF(Q254="voda",P254,0)*C254</f>
        <v>0</v>
      </c>
      <c r="AK254" s="25">
        <f>IF(Q254="plyn",P254,0)*C254</f>
        <v>0</v>
      </c>
      <c r="AL254" s="25">
        <f>IF(Q254="plyn",S254,0)*C254</f>
        <v>0</v>
      </c>
      <c r="AM254" s="26">
        <f>IF(W254="voda",V254,0)*C254</f>
        <v>0</v>
      </c>
      <c r="AN254" s="26">
        <f>IF(AD254="1f/ 230V",0,AB254)*C254</f>
        <v>0</v>
      </c>
      <c r="AO254" s="26">
        <f>IF(AD254="400",0,AB254)*C254</f>
        <v>4.34</v>
      </c>
      <c r="AP254" s="12"/>
      <c r="AQ254" s="60">
        <f>AN254+AO254</f>
        <v>4.34</v>
      </c>
      <c r="AR254" s="27"/>
      <c r="AS254" s="27">
        <v>365</v>
      </c>
      <c r="AT254" s="60">
        <f>AQ254*AR254*AS254/1000</f>
        <v>0</v>
      </c>
      <c r="AU254" s="27"/>
      <c r="AV254" s="27"/>
      <c r="AW254" s="27"/>
      <c r="AX254" s="27"/>
      <c r="AY254" s="27"/>
      <c r="AZ254" s="27"/>
      <c r="BA254" s="27"/>
      <c r="BB254" s="27"/>
      <c r="BC254" s="27"/>
      <c r="BD254" s="27"/>
      <c r="BE254" s="27"/>
      <c r="BF254" s="27"/>
      <c r="BG254" s="27"/>
      <c r="BH254" s="27"/>
      <c r="BI254" s="27"/>
    </row>
    <row r="255" spans="1:103" s="13" customFormat="1" ht="11.25" x14ac:dyDescent="0.2">
      <c r="A255" s="68"/>
      <c r="B255" s="278" t="s">
        <v>37</v>
      </c>
      <c r="C255" s="69" t="s">
        <v>36</v>
      </c>
      <c r="D255" s="255" t="s">
        <v>131</v>
      </c>
      <c r="E255" s="256"/>
      <c r="F255" s="256"/>
      <c r="G255" s="256"/>
      <c r="H255" s="256"/>
      <c r="I255" s="256"/>
      <c r="J255" s="256"/>
      <c r="K255" s="256"/>
      <c r="L255" s="256"/>
      <c r="M255" s="256"/>
      <c r="N255" s="256"/>
      <c r="O255" s="256"/>
      <c r="P255" s="256"/>
      <c r="Q255" s="256"/>
      <c r="R255" s="256"/>
      <c r="S255" s="256"/>
      <c r="T255" s="256"/>
      <c r="U255" s="256"/>
      <c r="V255" s="256"/>
      <c r="W255" s="256"/>
      <c r="X255" s="256"/>
      <c r="Y255" s="256"/>
      <c r="Z255" s="256"/>
      <c r="AA255" s="256"/>
      <c r="AB255" s="256"/>
      <c r="AC255" s="256"/>
      <c r="AD255" s="256"/>
      <c r="AE255" s="256"/>
      <c r="AF255" s="256"/>
      <c r="AG255" s="256"/>
      <c r="AH255" s="256"/>
      <c r="AI255" s="257"/>
      <c r="AJ255" s="101"/>
      <c r="AK255" s="9"/>
      <c r="AL255" s="9"/>
      <c r="AM255" s="9"/>
      <c r="AN255" s="10"/>
      <c r="AO255" s="10"/>
      <c r="AP255" s="12"/>
      <c r="AQ255" s="12"/>
      <c r="AR255" s="27"/>
      <c r="AS255" s="27"/>
      <c r="AT255" s="60"/>
      <c r="AU255" s="27"/>
      <c r="AV255" s="27"/>
      <c r="AW255" s="27"/>
      <c r="AX255" s="27"/>
      <c r="AY255" s="27"/>
      <c r="AZ255" s="27"/>
      <c r="BA255" s="27"/>
      <c r="BB255" s="27"/>
      <c r="BC255" s="27"/>
      <c r="BD255" s="27"/>
      <c r="BE255" s="27"/>
      <c r="BF255" s="27"/>
      <c r="BG255" s="27"/>
      <c r="BH255" s="27"/>
      <c r="BI255" s="27"/>
    </row>
    <row r="256" spans="1:103" s="13" customFormat="1" ht="12.75" customHeight="1" x14ac:dyDescent="0.2">
      <c r="A256" s="68"/>
      <c r="B256" s="253"/>
      <c r="C256" s="57" t="s">
        <v>69</v>
      </c>
      <c r="D256" s="258" t="s">
        <v>88</v>
      </c>
      <c r="E256" s="259"/>
      <c r="F256" s="259"/>
      <c r="G256" s="259"/>
      <c r="H256" s="259"/>
      <c r="I256" s="259"/>
      <c r="J256" s="259"/>
      <c r="K256" s="259"/>
      <c r="L256" s="259"/>
      <c r="M256" s="259"/>
      <c r="N256" s="259"/>
      <c r="O256" s="259"/>
      <c r="P256" s="259"/>
      <c r="Q256" s="259"/>
      <c r="R256" s="259"/>
      <c r="S256" s="259"/>
      <c r="T256" s="259"/>
      <c r="U256" s="259"/>
      <c r="V256" s="259"/>
      <c r="W256" s="259"/>
      <c r="X256" s="259"/>
      <c r="Y256" s="259"/>
      <c r="Z256" s="259"/>
      <c r="AA256" s="259"/>
      <c r="AB256" s="259"/>
      <c r="AC256" s="259"/>
      <c r="AD256" s="259"/>
      <c r="AE256" s="259"/>
      <c r="AF256" s="259"/>
      <c r="AG256" s="259"/>
      <c r="AH256" s="259"/>
      <c r="AI256" s="260"/>
      <c r="AJ256" s="100"/>
      <c r="AK256" s="11"/>
      <c r="AL256" s="11"/>
      <c r="AM256" s="11"/>
      <c r="AN256" s="11"/>
      <c r="AO256" s="11"/>
      <c r="AP256" s="12"/>
      <c r="AQ256" s="12"/>
      <c r="AR256" s="12"/>
      <c r="AS256" s="12"/>
      <c r="AT256" s="63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</row>
    <row r="257" spans="1:61" s="13" customFormat="1" ht="11.25" customHeight="1" thickBot="1" x14ac:dyDescent="0.25">
      <c r="A257" s="67"/>
      <c r="B257" s="254"/>
      <c r="C257" s="57" t="s">
        <v>63</v>
      </c>
      <c r="D257" s="261" t="s">
        <v>87</v>
      </c>
      <c r="E257" s="262"/>
      <c r="F257" s="262"/>
      <c r="G257" s="262"/>
      <c r="H257" s="262"/>
      <c r="I257" s="262"/>
      <c r="J257" s="262"/>
      <c r="K257" s="262"/>
      <c r="L257" s="262"/>
      <c r="M257" s="262"/>
      <c r="N257" s="262"/>
      <c r="O257" s="262"/>
      <c r="P257" s="262"/>
      <c r="Q257" s="262"/>
      <c r="R257" s="262"/>
      <c r="S257" s="262"/>
      <c r="T257" s="262"/>
      <c r="U257" s="262"/>
      <c r="V257" s="262"/>
      <c r="W257" s="262"/>
      <c r="X257" s="262"/>
      <c r="Y257" s="262"/>
      <c r="Z257" s="262"/>
      <c r="AA257" s="262"/>
      <c r="AB257" s="262"/>
      <c r="AC257" s="262"/>
      <c r="AD257" s="262"/>
      <c r="AE257" s="262"/>
      <c r="AF257" s="262"/>
      <c r="AG257" s="262"/>
      <c r="AH257" s="262"/>
      <c r="AI257" s="263"/>
      <c r="AJ257" s="99"/>
      <c r="AK257" s="25"/>
      <c r="AL257" s="25"/>
      <c r="AM257" s="25"/>
      <c r="AN257" s="26"/>
      <c r="AO257" s="26"/>
      <c r="AP257" s="27"/>
      <c r="AQ257" s="27"/>
      <c r="AR257" s="27"/>
      <c r="AS257" s="27"/>
      <c r="AT257" s="60"/>
      <c r="AU257" s="27"/>
      <c r="AV257" s="27"/>
      <c r="AW257" s="27"/>
      <c r="AX257" s="27"/>
      <c r="AY257" s="27"/>
      <c r="AZ257" s="27"/>
      <c r="BA257" s="27"/>
      <c r="BB257" s="27"/>
      <c r="BC257" s="27"/>
      <c r="BD257" s="27"/>
      <c r="BE257" s="27"/>
      <c r="BF257" s="27"/>
      <c r="BG257" s="27"/>
      <c r="BH257" s="27"/>
      <c r="BI257" s="27"/>
    </row>
    <row r="258" spans="1:61" s="13" customFormat="1" ht="5.25" customHeight="1" thickBot="1" x14ac:dyDescent="0.25">
      <c r="A258" s="71"/>
      <c r="B258" s="102"/>
      <c r="C258" s="103"/>
      <c r="D258" s="104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/>
      <c r="Z258" s="65"/>
      <c r="AA258" s="65"/>
      <c r="AB258" s="65"/>
      <c r="AC258" s="65"/>
      <c r="AD258" s="65"/>
      <c r="AE258" s="65"/>
      <c r="AF258" s="65"/>
      <c r="AG258" s="65"/>
      <c r="AH258" s="65"/>
      <c r="AI258" s="97"/>
      <c r="AJ258" s="98"/>
      <c r="AK258" s="30"/>
      <c r="AL258" s="30"/>
      <c r="AM258" s="30"/>
      <c r="AN258" s="30"/>
      <c r="AO258" s="30"/>
      <c r="AP258" s="27"/>
      <c r="AQ258" s="27"/>
      <c r="AR258" s="27"/>
      <c r="AS258" s="27"/>
      <c r="AT258" s="60"/>
      <c r="AU258" s="27"/>
      <c r="AV258" s="27"/>
      <c r="AW258" s="27"/>
      <c r="AX258" s="27"/>
      <c r="AY258" s="27"/>
      <c r="AZ258" s="27"/>
      <c r="BA258" s="27"/>
      <c r="BB258" s="27"/>
      <c r="BC258" s="27"/>
      <c r="BD258" s="27"/>
      <c r="BE258" s="27"/>
      <c r="BF258" s="27"/>
      <c r="BG258" s="27"/>
      <c r="BH258" s="27"/>
      <c r="BI258" s="27"/>
    </row>
    <row r="259" spans="1:61" s="13" customFormat="1" ht="11.25" x14ac:dyDescent="0.2">
      <c r="A259" s="169" t="s">
        <v>523</v>
      </c>
      <c r="B259" s="122" t="s">
        <v>526</v>
      </c>
      <c r="C259" s="157">
        <v>1</v>
      </c>
      <c r="D259" s="158" t="s">
        <v>14</v>
      </c>
      <c r="E259" s="159" t="s">
        <v>14</v>
      </c>
      <c r="F259" s="159" t="s">
        <v>14</v>
      </c>
      <c r="G259" s="159">
        <v>350</v>
      </c>
      <c r="H259" s="158">
        <v>200</v>
      </c>
      <c r="I259" s="158" t="s">
        <v>14</v>
      </c>
      <c r="J259" s="158" t="s">
        <v>14</v>
      </c>
      <c r="K259" s="160" t="s">
        <v>14</v>
      </c>
      <c r="L259" s="161" t="s">
        <v>14</v>
      </c>
      <c r="M259" s="158" t="s">
        <v>14</v>
      </c>
      <c r="N259" s="158" t="s">
        <v>14</v>
      </c>
      <c r="O259" s="158" t="s">
        <v>14</v>
      </c>
      <c r="P259" s="162" t="s">
        <v>14</v>
      </c>
      <c r="Q259" s="163" t="s">
        <v>14</v>
      </c>
      <c r="R259" s="164" t="s">
        <v>14</v>
      </c>
      <c r="S259" s="163" t="s">
        <v>14</v>
      </c>
      <c r="T259" s="165" t="s">
        <v>14</v>
      </c>
      <c r="U259" s="164" t="s">
        <v>14</v>
      </c>
      <c r="V259" s="162" t="s">
        <v>14</v>
      </c>
      <c r="W259" s="163" t="s">
        <v>14</v>
      </c>
      <c r="X259" s="163" t="s">
        <v>14</v>
      </c>
      <c r="Y259" s="165" t="s">
        <v>14</v>
      </c>
      <c r="Z259" s="165" t="s">
        <v>14</v>
      </c>
      <c r="AA259" s="164" t="s">
        <v>14</v>
      </c>
      <c r="AB259" s="166">
        <v>0.17</v>
      </c>
      <c r="AC259" s="167">
        <v>1.34</v>
      </c>
      <c r="AD259" s="175" t="s">
        <v>529</v>
      </c>
      <c r="AE259" s="176" t="s">
        <v>70</v>
      </c>
      <c r="AF259" s="168"/>
      <c r="AG259" s="178" t="s">
        <v>69</v>
      </c>
      <c r="AH259" s="178" t="s">
        <v>69</v>
      </c>
      <c r="AI259" s="179" t="s">
        <v>530</v>
      </c>
      <c r="AJ259" s="99">
        <f t="shared" ref="AJ259:AJ261" si="16">IF(Q259="voda",P259,0)*C259</f>
        <v>0</v>
      </c>
      <c r="AK259" s="25">
        <f t="shared" ref="AK259:AK261" si="17">IF(Q259="plyn",P259,0)*C259</f>
        <v>0</v>
      </c>
      <c r="AL259" s="25">
        <f t="shared" ref="AL259:AL261" si="18">IF(Q259="plyn",S259,0)*C259</f>
        <v>0</v>
      </c>
      <c r="AM259" s="26">
        <f t="shared" ref="AM259:AM261" si="19">IF(W259="voda",V259,0)*C259</f>
        <v>0</v>
      </c>
      <c r="AN259" s="26">
        <f t="shared" ref="AN259:AN261" si="20">IF(AD259="1f/ 230V",0,AB259)*C259</f>
        <v>0.17</v>
      </c>
      <c r="AO259" s="26">
        <f t="shared" ref="AO259:AO261" si="21">IF(AD259="400",0,AB259)*C259</f>
        <v>0.17</v>
      </c>
      <c r="AP259" s="12"/>
      <c r="AQ259" s="60">
        <f t="shared" ref="AQ259:AQ261" si="22">AN259+AO259</f>
        <v>0.34</v>
      </c>
      <c r="AR259" s="27"/>
      <c r="AS259" s="27">
        <v>365</v>
      </c>
      <c r="AT259" s="60">
        <f t="shared" ref="AT259:AT261" si="23">AQ259*AR259*AS259/1000</f>
        <v>0</v>
      </c>
      <c r="AU259" s="27"/>
      <c r="AV259" s="27"/>
      <c r="AW259" s="27"/>
      <c r="AX259" s="27"/>
      <c r="AY259" s="27"/>
      <c r="AZ259" s="27"/>
      <c r="BA259" s="27"/>
      <c r="BB259" s="27"/>
      <c r="BC259" s="27"/>
      <c r="BD259" s="27"/>
      <c r="BE259" s="27"/>
      <c r="BF259" s="27"/>
      <c r="BG259" s="27"/>
      <c r="BH259" s="27"/>
      <c r="BI259" s="27"/>
    </row>
    <row r="260" spans="1:61" s="13" customFormat="1" ht="11.25" x14ac:dyDescent="0.2">
      <c r="A260" s="169" t="s">
        <v>524</v>
      </c>
      <c r="B260" s="122" t="s">
        <v>527</v>
      </c>
      <c r="C260" s="157">
        <v>1</v>
      </c>
      <c r="D260" s="158" t="s">
        <v>14</v>
      </c>
      <c r="E260" s="159" t="s">
        <v>14</v>
      </c>
      <c r="F260" s="159" t="s">
        <v>14</v>
      </c>
      <c r="G260" s="159">
        <v>6500</v>
      </c>
      <c r="H260" s="158">
        <v>200</v>
      </c>
      <c r="I260" s="158" t="s">
        <v>14</v>
      </c>
      <c r="J260" s="158" t="s">
        <v>14</v>
      </c>
      <c r="K260" s="160" t="s">
        <v>14</v>
      </c>
      <c r="L260" s="161" t="s">
        <v>14</v>
      </c>
      <c r="M260" s="158" t="s">
        <v>14</v>
      </c>
      <c r="N260" s="158" t="s">
        <v>14</v>
      </c>
      <c r="O260" s="158" t="s">
        <v>14</v>
      </c>
      <c r="P260" s="162" t="s">
        <v>14</v>
      </c>
      <c r="Q260" s="163" t="s">
        <v>14</v>
      </c>
      <c r="R260" s="164" t="s">
        <v>14</v>
      </c>
      <c r="S260" s="163" t="s">
        <v>14</v>
      </c>
      <c r="T260" s="165" t="s">
        <v>14</v>
      </c>
      <c r="U260" s="164" t="s">
        <v>14</v>
      </c>
      <c r="V260" s="162" t="s">
        <v>14</v>
      </c>
      <c r="W260" s="163" t="s">
        <v>14</v>
      </c>
      <c r="X260" s="163" t="s">
        <v>14</v>
      </c>
      <c r="Y260" s="165" t="s">
        <v>14</v>
      </c>
      <c r="Z260" s="165" t="s">
        <v>14</v>
      </c>
      <c r="AA260" s="164" t="s">
        <v>14</v>
      </c>
      <c r="AB260" s="166">
        <v>1.2</v>
      </c>
      <c r="AC260" s="167">
        <v>1.84</v>
      </c>
      <c r="AD260" s="175" t="s">
        <v>440</v>
      </c>
      <c r="AE260" s="176" t="s">
        <v>70</v>
      </c>
      <c r="AF260" s="168"/>
      <c r="AG260" s="178" t="s">
        <v>69</v>
      </c>
      <c r="AH260" s="178" t="s">
        <v>69</v>
      </c>
      <c r="AI260" s="179" t="s">
        <v>530</v>
      </c>
      <c r="AJ260" s="99">
        <f t="shared" si="16"/>
        <v>0</v>
      </c>
      <c r="AK260" s="25">
        <f t="shared" si="17"/>
        <v>0</v>
      </c>
      <c r="AL260" s="25">
        <f t="shared" si="18"/>
        <v>0</v>
      </c>
      <c r="AM260" s="26">
        <f t="shared" si="19"/>
        <v>0</v>
      </c>
      <c r="AN260" s="26">
        <f t="shared" si="20"/>
        <v>1.2</v>
      </c>
      <c r="AO260" s="26">
        <f t="shared" si="21"/>
        <v>0</v>
      </c>
      <c r="AP260" s="12"/>
      <c r="AQ260" s="60">
        <f t="shared" si="22"/>
        <v>1.2</v>
      </c>
      <c r="AR260" s="27"/>
      <c r="AS260" s="27">
        <v>365</v>
      </c>
      <c r="AT260" s="60">
        <f t="shared" si="23"/>
        <v>0</v>
      </c>
      <c r="AU260" s="27"/>
      <c r="AV260" s="27"/>
      <c r="AW260" s="27"/>
      <c r="AX260" s="27"/>
      <c r="AY260" s="27"/>
      <c r="AZ260" s="27"/>
      <c r="BA260" s="27"/>
      <c r="BB260" s="27"/>
      <c r="BC260" s="27"/>
      <c r="BD260" s="27"/>
      <c r="BE260" s="27"/>
      <c r="BF260" s="27"/>
      <c r="BG260" s="27"/>
      <c r="BH260" s="27"/>
      <c r="BI260" s="27"/>
    </row>
    <row r="261" spans="1:61" s="13" customFormat="1" ht="12" thickBot="1" x14ac:dyDescent="0.25">
      <c r="A261" s="170" t="s">
        <v>525</v>
      </c>
      <c r="B261" s="171" t="s">
        <v>528</v>
      </c>
      <c r="C261" s="81">
        <v>1</v>
      </c>
      <c r="D261" s="107" t="s">
        <v>14</v>
      </c>
      <c r="E261" s="82" t="s">
        <v>14</v>
      </c>
      <c r="F261" s="82" t="s">
        <v>14</v>
      </c>
      <c r="G261" s="82">
        <v>350</v>
      </c>
      <c r="H261" s="107">
        <v>200</v>
      </c>
      <c r="I261" s="107" t="s">
        <v>14</v>
      </c>
      <c r="J261" s="107" t="s">
        <v>14</v>
      </c>
      <c r="K261" s="87" t="s">
        <v>14</v>
      </c>
      <c r="L261" s="124" t="s">
        <v>14</v>
      </c>
      <c r="M261" s="107" t="s">
        <v>14</v>
      </c>
      <c r="N261" s="107" t="s">
        <v>14</v>
      </c>
      <c r="O261" s="107" t="s">
        <v>14</v>
      </c>
      <c r="P261" s="83" t="s">
        <v>14</v>
      </c>
      <c r="Q261" s="84" t="s">
        <v>14</v>
      </c>
      <c r="R261" s="85" t="s">
        <v>14</v>
      </c>
      <c r="S261" s="84" t="s">
        <v>14</v>
      </c>
      <c r="T261" s="86" t="s">
        <v>14</v>
      </c>
      <c r="U261" s="85" t="s">
        <v>14</v>
      </c>
      <c r="V261" s="83" t="s">
        <v>14</v>
      </c>
      <c r="W261" s="84" t="s">
        <v>14</v>
      </c>
      <c r="X261" s="84" t="s">
        <v>14</v>
      </c>
      <c r="Y261" s="86" t="s">
        <v>14</v>
      </c>
      <c r="Z261" s="86" t="s">
        <v>14</v>
      </c>
      <c r="AA261" s="85" t="s">
        <v>14</v>
      </c>
      <c r="AB261" s="125">
        <v>0.17</v>
      </c>
      <c r="AC261" s="180">
        <v>1.34</v>
      </c>
      <c r="AD261" s="85" t="s">
        <v>529</v>
      </c>
      <c r="AE261" s="127" t="s">
        <v>70</v>
      </c>
      <c r="AF261" s="105"/>
      <c r="AG261" s="115" t="s">
        <v>69</v>
      </c>
      <c r="AH261" s="115" t="s">
        <v>69</v>
      </c>
      <c r="AI261" s="116" t="s">
        <v>530</v>
      </c>
      <c r="AJ261" s="99">
        <f t="shared" si="16"/>
        <v>0</v>
      </c>
      <c r="AK261" s="25">
        <f t="shared" si="17"/>
        <v>0</v>
      </c>
      <c r="AL261" s="25">
        <f t="shared" si="18"/>
        <v>0</v>
      </c>
      <c r="AM261" s="26">
        <f t="shared" si="19"/>
        <v>0</v>
      </c>
      <c r="AN261" s="26">
        <f t="shared" si="20"/>
        <v>0.17</v>
      </c>
      <c r="AO261" s="26">
        <f t="shared" si="21"/>
        <v>0.17</v>
      </c>
      <c r="AP261" s="12"/>
      <c r="AQ261" s="60">
        <f t="shared" si="22"/>
        <v>0.34</v>
      </c>
      <c r="AR261" s="27"/>
      <c r="AS261" s="27">
        <v>365</v>
      </c>
      <c r="AT261" s="60">
        <f t="shared" si="23"/>
        <v>0</v>
      </c>
      <c r="AU261" s="27"/>
      <c r="AV261" s="27"/>
      <c r="AW261" s="27"/>
      <c r="AX261" s="27"/>
      <c r="AY261" s="27"/>
      <c r="AZ261" s="27"/>
      <c r="BA261" s="27"/>
      <c r="BB261" s="27"/>
      <c r="BC261" s="27"/>
      <c r="BD261" s="27"/>
      <c r="BE261" s="27"/>
      <c r="BF261" s="27"/>
      <c r="BG261" s="27"/>
      <c r="BH261" s="27"/>
      <c r="BI261" s="27"/>
    </row>
    <row r="262" spans="1:61" s="13" customFormat="1" ht="12" thickBot="1" x14ac:dyDescent="0.25">
      <c r="A262" s="170" t="s">
        <v>534</v>
      </c>
      <c r="B262" s="171" t="s">
        <v>532</v>
      </c>
      <c r="C262" s="81">
        <v>1</v>
      </c>
      <c r="D262" s="107" t="s">
        <v>14</v>
      </c>
      <c r="E262" s="82" t="s">
        <v>14</v>
      </c>
      <c r="F262" s="82" t="s">
        <v>14</v>
      </c>
      <c r="G262" s="82">
        <v>670</v>
      </c>
      <c r="H262" s="107">
        <v>200</v>
      </c>
      <c r="I262" s="107" t="s">
        <v>14</v>
      </c>
      <c r="J262" s="107" t="s">
        <v>14</v>
      </c>
      <c r="K262" s="87" t="s">
        <v>14</v>
      </c>
      <c r="L262" s="124" t="s">
        <v>14</v>
      </c>
      <c r="M262" s="107" t="s">
        <v>14</v>
      </c>
      <c r="N262" s="107" t="s">
        <v>14</v>
      </c>
      <c r="O262" s="107" t="s">
        <v>14</v>
      </c>
      <c r="P262" s="83" t="s">
        <v>14</v>
      </c>
      <c r="Q262" s="84" t="s">
        <v>14</v>
      </c>
      <c r="R262" s="85" t="s">
        <v>14</v>
      </c>
      <c r="S262" s="84" t="s">
        <v>14</v>
      </c>
      <c r="T262" s="86" t="s">
        <v>14</v>
      </c>
      <c r="U262" s="85" t="s">
        <v>14</v>
      </c>
      <c r="V262" s="83" t="s">
        <v>14</v>
      </c>
      <c r="W262" s="84" t="s">
        <v>14</v>
      </c>
      <c r="X262" s="84" t="s">
        <v>14</v>
      </c>
      <c r="Y262" s="86" t="s">
        <v>14</v>
      </c>
      <c r="Z262" s="86" t="s">
        <v>14</v>
      </c>
      <c r="AA262" s="85" t="s">
        <v>14</v>
      </c>
      <c r="AB262" s="125">
        <v>0.16600000000000001</v>
      </c>
      <c r="AC262" s="180">
        <v>1.18</v>
      </c>
      <c r="AD262" s="85" t="s">
        <v>529</v>
      </c>
      <c r="AE262" s="127" t="s">
        <v>533</v>
      </c>
      <c r="AF262" s="105"/>
      <c r="AG262" s="115" t="s">
        <v>69</v>
      </c>
      <c r="AH262" s="115" t="s">
        <v>69</v>
      </c>
      <c r="AI262" s="116" t="s">
        <v>530</v>
      </c>
      <c r="AJ262" s="99">
        <f t="shared" ref="AJ262" si="24">IF(Q262="voda",P262,0)*C262</f>
        <v>0</v>
      </c>
      <c r="AK262" s="25">
        <f t="shared" ref="AK262" si="25">IF(Q262="plyn",P262,0)*C262</f>
        <v>0</v>
      </c>
      <c r="AL262" s="25">
        <f t="shared" ref="AL262" si="26">IF(Q262="plyn",S262,0)*C262</f>
        <v>0</v>
      </c>
      <c r="AM262" s="26">
        <f t="shared" ref="AM262" si="27">IF(W262="voda",V262,0)*C262</f>
        <v>0</v>
      </c>
      <c r="AN262" s="26">
        <f t="shared" ref="AN262" si="28">IF(AD262="1f/ 230V",0,AB262)*C262</f>
        <v>0.16600000000000001</v>
      </c>
      <c r="AO262" s="26">
        <f t="shared" ref="AO262" si="29">IF(AD262="400",0,AB262)*C262</f>
        <v>0.16600000000000001</v>
      </c>
      <c r="AP262" s="12"/>
      <c r="AQ262" s="60">
        <f t="shared" ref="AQ262" si="30">AN262+AO262</f>
        <v>0.33200000000000002</v>
      </c>
      <c r="AR262" s="27"/>
      <c r="AS262" s="27">
        <v>365</v>
      </c>
      <c r="AT262" s="60">
        <f t="shared" ref="AT262" si="31">AQ262*AR262*AS262/1000</f>
        <v>0</v>
      </c>
      <c r="AU262" s="27"/>
      <c r="AV262" s="27"/>
      <c r="AW262" s="27"/>
      <c r="AX262" s="27"/>
      <c r="AY262" s="27"/>
      <c r="AZ262" s="27"/>
      <c r="BA262" s="27"/>
      <c r="BB262" s="27"/>
      <c r="BC262" s="27"/>
      <c r="BD262" s="27"/>
      <c r="BE262" s="27"/>
      <c r="BF262" s="27"/>
      <c r="BG262" s="27"/>
      <c r="BH262" s="27"/>
      <c r="BI262" s="27"/>
    </row>
    <row r="263" spans="1:61" s="13" customFormat="1" ht="11.25" x14ac:dyDescent="0.2">
      <c r="A263" s="68"/>
      <c r="B263" s="253" t="s">
        <v>37</v>
      </c>
      <c r="C263" s="69" t="s">
        <v>36</v>
      </c>
      <c r="D263" s="267" t="s">
        <v>131</v>
      </c>
      <c r="E263" s="268"/>
      <c r="F263" s="268"/>
      <c r="G263" s="268"/>
      <c r="H263" s="268"/>
      <c r="I263" s="268"/>
      <c r="J263" s="268"/>
      <c r="K263" s="268"/>
      <c r="L263" s="268"/>
      <c r="M263" s="268"/>
      <c r="N263" s="268"/>
      <c r="O263" s="268"/>
      <c r="P263" s="268"/>
      <c r="Q263" s="268"/>
      <c r="R263" s="268"/>
      <c r="S263" s="268"/>
      <c r="T263" s="268"/>
      <c r="U263" s="268"/>
      <c r="V263" s="268"/>
      <c r="W263" s="268"/>
      <c r="X263" s="268"/>
      <c r="Y263" s="268"/>
      <c r="Z263" s="268"/>
      <c r="AA263" s="268"/>
      <c r="AB263" s="268"/>
      <c r="AC263" s="268"/>
      <c r="AD263" s="268"/>
      <c r="AE263" s="268"/>
      <c r="AF263" s="268"/>
      <c r="AG263" s="268"/>
      <c r="AH263" s="268"/>
      <c r="AI263" s="269"/>
      <c r="AJ263" s="101"/>
      <c r="AK263" s="9"/>
      <c r="AL263" s="9"/>
      <c r="AM263" s="9"/>
      <c r="AN263" s="10"/>
      <c r="AO263" s="10"/>
      <c r="AP263" s="12"/>
      <c r="AQ263" s="12"/>
      <c r="AR263" s="27"/>
      <c r="AS263" s="27"/>
      <c r="AT263" s="60"/>
      <c r="AU263" s="27"/>
      <c r="AV263" s="27"/>
      <c r="AW263" s="27"/>
      <c r="AX263" s="27"/>
      <c r="AY263" s="27"/>
      <c r="AZ263" s="27"/>
      <c r="BA263" s="27"/>
      <c r="BB263" s="27"/>
      <c r="BC263" s="27"/>
      <c r="BD263" s="27"/>
      <c r="BE263" s="27"/>
      <c r="BF263" s="27"/>
      <c r="BG263" s="27"/>
      <c r="BH263" s="27"/>
      <c r="BI263" s="27"/>
    </row>
    <row r="264" spans="1:61" s="13" customFormat="1" ht="12.75" customHeight="1" x14ac:dyDescent="0.2">
      <c r="A264" s="68"/>
      <c r="B264" s="253"/>
      <c r="C264" s="57" t="s">
        <v>69</v>
      </c>
      <c r="D264" s="258" t="s">
        <v>88</v>
      </c>
      <c r="E264" s="259"/>
      <c r="F264" s="259"/>
      <c r="G264" s="259"/>
      <c r="H264" s="259"/>
      <c r="I264" s="259"/>
      <c r="J264" s="259"/>
      <c r="K264" s="259"/>
      <c r="L264" s="259"/>
      <c r="M264" s="259"/>
      <c r="N264" s="259"/>
      <c r="O264" s="259"/>
      <c r="P264" s="259"/>
      <c r="Q264" s="259"/>
      <c r="R264" s="259"/>
      <c r="S264" s="259"/>
      <c r="T264" s="259"/>
      <c r="U264" s="259"/>
      <c r="V264" s="259"/>
      <c r="W264" s="259"/>
      <c r="X264" s="259"/>
      <c r="Y264" s="259"/>
      <c r="Z264" s="259"/>
      <c r="AA264" s="259"/>
      <c r="AB264" s="259"/>
      <c r="AC264" s="259"/>
      <c r="AD264" s="259"/>
      <c r="AE264" s="259"/>
      <c r="AF264" s="259"/>
      <c r="AG264" s="259"/>
      <c r="AH264" s="259"/>
      <c r="AI264" s="260"/>
      <c r="AJ264" s="100"/>
      <c r="AK264" s="11"/>
      <c r="AL264" s="11"/>
      <c r="AM264" s="11"/>
      <c r="AN264" s="11"/>
      <c r="AO264" s="11"/>
      <c r="AP264" s="12"/>
      <c r="AQ264" s="12"/>
      <c r="AR264" s="12"/>
      <c r="AS264" s="12"/>
      <c r="AT264" s="63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</row>
    <row r="265" spans="1:61" s="13" customFormat="1" ht="11.25" customHeight="1" thickBot="1" x14ac:dyDescent="0.25">
      <c r="A265" s="67"/>
      <c r="B265" s="254"/>
      <c r="C265" s="57" t="s">
        <v>63</v>
      </c>
      <c r="D265" s="261" t="s">
        <v>87</v>
      </c>
      <c r="E265" s="262"/>
      <c r="F265" s="262"/>
      <c r="G265" s="262"/>
      <c r="H265" s="262"/>
      <c r="I265" s="262"/>
      <c r="J265" s="262"/>
      <c r="K265" s="262"/>
      <c r="L265" s="262"/>
      <c r="M265" s="262"/>
      <c r="N265" s="262"/>
      <c r="O265" s="262"/>
      <c r="P265" s="262"/>
      <c r="Q265" s="262"/>
      <c r="R265" s="262"/>
      <c r="S265" s="262"/>
      <c r="T265" s="262"/>
      <c r="U265" s="262"/>
      <c r="V265" s="262"/>
      <c r="W265" s="262"/>
      <c r="X265" s="262"/>
      <c r="Y265" s="262"/>
      <c r="Z265" s="262"/>
      <c r="AA265" s="262"/>
      <c r="AB265" s="262"/>
      <c r="AC265" s="262"/>
      <c r="AD265" s="262"/>
      <c r="AE265" s="262"/>
      <c r="AF265" s="262"/>
      <c r="AG265" s="262"/>
      <c r="AH265" s="262"/>
      <c r="AI265" s="263"/>
      <c r="AJ265" s="99"/>
      <c r="AK265" s="25"/>
      <c r="AL265" s="25"/>
      <c r="AM265" s="25"/>
      <c r="AN265" s="26"/>
      <c r="AO265" s="26"/>
      <c r="AP265" s="27"/>
      <c r="AQ265" s="27"/>
      <c r="AR265" s="27"/>
      <c r="AS265" s="27"/>
      <c r="AT265" s="60"/>
      <c r="AU265" s="27"/>
      <c r="AV265" s="27"/>
      <c r="AW265" s="27"/>
      <c r="AX265" s="27"/>
      <c r="AY265" s="27"/>
      <c r="AZ265" s="27"/>
      <c r="BA265" s="27"/>
      <c r="BB265" s="27"/>
      <c r="BC265" s="27"/>
      <c r="BD265" s="27"/>
      <c r="BE265" s="27"/>
      <c r="BF265" s="27"/>
      <c r="BG265" s="27"/>
      <c r="BH265" s="27"/>
      <c r="BI265" s="27"/>
    </row>
    <row r="266" spans="1:61" s="13" customFormat="1" ht="5.25" customHeight="1" thickBot="1" x14ac:dyDescent="0.25">
      <c r="A266" s="71"/>
      <c r="B266" s="102"/>
      <c r="C266" s="103"/>
      <c r="D266" s="104"/>
      <c r="E266" s="65"/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/>
      <c r="Z266" s="65"/>
      <c r="AA266" s="65"/>
      <c r="AB266" s="65"/>
      <c r="AC266" s="65"/>
      <c r="AD266" s="65"/>
      <c r="AE266" s="65"/>
      <c r="AF266" s="65"/>
      <c r="AG266" s="65"/>
      <c r="AH266" s="65"/>
      <c r="AI266" s="97"/>
      <c r="AJ266" s="98"/>
      <c r="AK266" s="30"/>
      <c r="AL266" s="30"/>
      <c r="AM266" s="30"/>
      <c r="AN266" s="30"/>
      <c r="AO266" s="30"/>
      <c r="AP266" s="27"/>
      <c r="AQ266" s="27"/>
      <c r="AR266" s="27"/>
      <c r="AS266" s="27"/>
      <c r="AT266" s="60"/>
      <c r="AU266" s="27"/>
      <c r="AV266" s="27"/>
      <c r="AW266" s="27"/>
      <c r="AX266" s="27"/>
      <c r="AY266" s="27"/>
      <c r="AZ266" s="27"/>
      <c r="BA266" s="27"/>
      <c r="BB266" s="27"/>
      <c r="BC266" s="27"/>
      <c r="BD266" s="27"/>
      <c r="BE266" s="27"/>
      <c r="BF266" s="27"/>
      <c r="BG266" s="27"/>
      <c r="BH266" s="27"/>
      <c r="BI266" s="27"/>
    </row>
    <row r="267" spans="1:61" s="13" customFormat="1" ht="11.25" x14ac:dyDescent="0.2">
      <c r="A267" s="252" t="s">
        <v>436</v>
      </c>
      <c r="B267" s="96" t="s">
        <v>553</v>
      </c>
      <c r="C267" s="72">
        <v>2</v>
      </c>
      <c r="D267" s="158">
        <v>140</v>
      </c>
      <c r="E267" s="159" t="s">
        <v>14</v>
      </c>
      <c r="F267" s="159" t="s">
        <v>14</v>
      </c>
      <c r="G267" s="159" t="s">
        <v>14</v>
      </c>
      <c r="H267" s="158" t="s">
        <v>14</v>
      </c>
      <c r="I267" s="163" t="s">
        <v>14</v>
      </c>
      <c r="J267" s="163" t="s">
        <v>14</v>
      </c>
      <c r="K267" s="163" t="s">
        <v>14</v>
      </c>
      <c r="L267" s="163" t="s">
        <v>14</v>
      </c>
      <c r="M267" s="163" t="s">
        <v>14</v>
      </c>
      <c r="N267" s="163" t="s">
        <v>14</v>
      </c>
      <c r="O267" s="163" t="s">
        <v>14</v>
      </c>
      <c r="P267" s="163" t="s">
        <v>14</v>
      </c>
      <c r="Q267" s="163" t="s">
        <v>14</v>
      </c>
      <c r="R267" s="163" t="s">
        <v>14</v>
      </c>
      <c r="S267" s="163" t="s">
        <v>14</v>
      </c>
      <c r="T267" s="163" t="s">
        <v>14</v>
      </c>
      <c r="U267" s="163" t="s">
        <v>14</v>
      </c>
      <c r="V267" s="163">
        <v>13.4</v>
      </c>
      <c r="W267" s="163" t="s">
        <v>549</v>
      </c>
      <c r="X267" s="163" t="s">
        <v>14</v>
      </c>
      <c r="Y267" s="165" t="s">
        <v>14</v>
      </c>
      <c r="Z267" s="165" t="s">
        <v>14</v>
      </c>
      <c r="AA267" s="164" t="s">
        <v>14</v>
      </c>
      <c r="AB267" s="163">
        <v>4.68</v>
      </c>
      <c r="AC267" s="167">
        <v>17.600000000000001</v>
      </c>
      <c r="AD267" s="175">
        <v>400</v>
      </c>
      <c r="AE267" s="176" t="s">
        <v>550</v>
      </c>
      <c r="AF267" s="168"/>
      <c r="AG267" s="178" t="s">
        <v>36</v>
      </c>
      <c r="AH267" s="178" t="s">
        <v>547</v>
      </c>
      <c r="AI267" s="179" t="s">
        <v>559</v>
      </c>
      <c r="AJ267" s="99">
        <f>IF(Q267="voda",P267,0)*C267</f>
        <v>0</v>
      </c>
      <c r="AK267" s="25">
        <f>IF(Q267="plyn",P267,0)*C267</f>
        <v>0</v>
      </c>
      <c r="AL267" s="25">
        <f>IF(Q267="plyn",S267,0)*C267</f>
        <v>0</v>
      </c>
      <c r="AM267" s="26">
        <f>IF(W267="voda",V267,0)*C267</f>
        <v>0</v>
      </c>
      <c r="AN267" s="26">
        <f>IF(AD267="1f/ 230V",0,AB267)*C267</f>
        <v>9.36</v>
      </c>
      <c r="AO267" s="26">
        <f>IF(AD267="400",0,AB267)*C267</f>
        <v>9.36</v>
      </c>
      <c r="AP267" s="12"/>
      <c r="AQ267" s="60">
        <f>AN267+AO267</f>
        <v>18.72</v>
      </c>
      <c r="AR267" s="27"/>
      <c r="AS267" s="27">
        <v>365</v>
      </c>
      <c r="AT267" s="60">
        <f>AQ267*AR267*AS267/1000</f>
        <v>0</v>
      </c>
      <c r="AU267" s="27"/>
      <c r="AV267" s="27"/>
      <c r="AW267" s="27"/>
      <c r="AX267" s="27"/>
      <c r="AY267" s="27"/>
      <c r="AZ267" s="27"/>
      <c r="BA267" s="27"/>
      <c r="BB267" s="27"/>
      <c r="BC267" s="27"/>
      <c r="BD267" s="27"/>
      <c r="BE267" s="27"/>
      <c r="BF267" s="27"/>
      <c r="BG267" s="27"/>
      <c r="BH267" s="27"/>
      <c r="BI267" s="27"/>
    </row>
    <row r="268" spans="1:61" s="13" customFormat="1" ht="12" thickBot="1" x14ac:dyDescent="0.25">
      <c r="A268" s="170" t="s">
        <v>552</v>
      </c>
      <c r="B268" s="171" t="s">
        <v>554</v>
      </c>
      <c r="C268" s="81">
        <v>2</v>
      </c>
      <c r="D268" s="158">
        <v>88</v>
      </c>
      <c r="E268" s="159" t="s">
        <v>14</v>
      </c>
      <c r="F268" s="159" t="s">
        <v>14</v>
      </c>
      <c r="G268" s="159" t="s">
        <v>14</v>
      </c>
      <c r="H268" s="158" t="s">
        <v>14</v>
      </c>
      <c r="I268" s="163" t="s">
        <v>14</v>
      </c>
      <c r="J268" s="163" t="s">
        <v>14</v>
      </c>
      <c r="K268" s="163" t="s">
        <v>14</v>
      </c>
      <c r="L268" s="163" t="s">
        <v>14</v>
      </c>
      <c r="M268" s="163" t="s">
        <v>14</v>
      </c>
      <c r="N268" s="163" t="s">
        <v>14</v>
      </c>
      <c r="O268" s="163" t="s">
        <v>14</v>
      </c>
      <c r="P268" s="163" t="s">
        <v>14</v>
      </c>
      <c r="Q268" s="163" t="s">
        <v>14</v>
      </c>
      <c r="R268" s="163" t="s">
        <v>14</v>
      </c>
      <c r="S268" s="163" t="s">
        <v>14</v>
      </c>
      <c r="T268" s="163" t="s">
        <v>14</v>
      </c>
      <c r="U268" s="163" t="s">
        <v>14</v>
      </c>
      <c r="V268" s="163">
        <v>13.4</v>
      </c>
      <c r="W268" s="163" t="s">
        <v>549</v>
      </c>
      <c r="X268" s="163" t="s">
        <v>14</v>
      </c>
      <c r="Y268" s="165" t="s">
        <v>14</v>
      </c>
      <c r="Z268" s="165" t="s">
        <v>14</v>
      </c>
      <c r="AA268" s="164" t="s">
        <v>14</v>
      </c>
      <c r="AB268" s="163" t="s">
        <v>14</v>
      </c>
      <c r="AC268" s="167" t="s">
        <v>14</v>
      </c>
      <c r="AD268" s="175" t="s">
        <v>14</v>
      </c>
      <c r="AE268" s="176" t="s">
        <v>551</v>
      </c>
      <c r="AF268" s="168"/>
      <c r="AG268" s="178" t="s">
        <v>548</v>
      </c>
      <c r="AH268" s="178" t="s">
        <v>547</v>
      </c>
      <c r="AI268" s="179"/>
      <c r="AJ268" s="99"/>
      <c r="AK268" s="25"/>
      <c r="AL268" s="25"/>
      <c r="AM268" s="26"/>
      <c r="AN268" s="26"/>
      <c r="AO268" s="26"/>
      <c r="AP268" s="12"/>
      <c r="AQ268" s="60"/>
      <c r="AR268" s="27"/>
      <c r="AS268" s="27"/>
      <c r="AT268" s="60"/>
      <c r="AU268" s="27"/>
      <c r="AV268" s="27"/>
      <c r="AW268" s="27"/>
      <c r="AX268" s="27"/>
      <c r="AY268" s="27"/>
      <c r="AZ268" s="27"/>
      <c r="BA268" s="27"/>
      <c r="BB268" s="27"/>
      <c r="BC268" s="27"/>
      <c r="BD268" s="27"/>
      <c r="BE268" s="27"/>
      <c r="BF268" s="27"/>
      <c r="BG268" s="27"/>
      <c r="BH268" s="27"/>
      <c r="BI268" s="27"/>
    </row>
    <row r="269" spans="1:61" s="13" customFormat="1" ht="20.25" customHeight="1" x14ac:dyDescent="0.2">
      <c r="A269" s="68"/>
      <c r="B269" s="253" t="s">
        <v>37</v>
      </c>
      <c r="C269" s="69" t="s">
        <v>36</v>
      </c>
      <c r="D269" s="255" t="s">
        <v>555</v>
      </c>
      <c r="E269" s="256"/>
      <c r="F269" s="256"/>
      <c r="G269" s="256"/>
      <c r="H269" s="256"/>
      <c r="I269" s="256"/>
      <c r="J269" s="256"/>
      <c r="K269" s="256"/>
      <c r="L269" s="256"/>
      <c r="M269" s="256"/>
      <c r="N269" s="256"/>
      <c r="O269" s="256"/>
      <c r="P269" s="256"/>
      <c r="Q269" s="256"/>
      <c r="R269" s="256"/>
      <c r="S269" s="256"/>
      <c r="T269" s="256"/>
      <c r="U269" s="256"/>
      <c r="V269" s="256"/>
      <c r="W269" s="256"/>
      <c r="X269" s="256"/>
      <c r="Y269" s="256"/>
      <c r="Z269" s="256"/>
      <c r="AA269" s="256"/>
      <c r="AB269" s="256"/>
      <c r="AC269" s="256"/>
      <c r="AD269" s="256"/>
      <c r="AE269" s="256"/>
      <c r="AF269" s="256"/>
      <c r="AG269" s="256"/>
      <c r="AH269" s="256"/>
      <c r="AI269" s="257"/>
      <c r="AJ269" s="101"/>
      <c r="AK269" s="9"/>
      <c r="AL269" s="9"/>
      <c r="AM269" s="9"/>
      <c r="AN269" s="10"/>
      <c r="AO269" s="10"/>
      <c r="AP269" s="12"/>
      <c r="AQ269" s="12"/>
      <c r="AR269" s="27"/>
      <c r="AS269" s="27"/>
      <c r="AT269" s="60"/>
      <c r="AU269" s="27"/>
      <c r="AV269" s="27"/>
      <c r="AW269" s="27"/>
      <c r="AX269" s="27"/>
      <c r="AY269" s="27"/>
      <c r="AZ269" s="27"/>
      <c r="BA269" s="27"/>
      <c r="BB269" s="27"/>
      <c r="BC269" s="27"/>
      <c r="BD269" s="27"/>
      <c r="BE269" s="27"/>
      <c r="BF269" s="27"/>
      <c r="BG269" s="27"/>
      <c r="BH269" s="27"/>
      <c r="BI269" s="27"/>
    </row>
    <row r="270" spans="1:61" s="13" customFormat="1" ht="12.75" customHeight="1" x14ac:dyDescent="0.2">
      <c r="A270" s="68"/>
      <c r="B270" s="253"/>
      <c r="C270" s="57" t="s">
        <v>63</v>
      </c>
      <c r="D270" s="258" t="s">
        <v>556</v>
      </c>
      <c r="E270" s="259"/>
      <c r="F270" s="259"/>
      <c r="G270" s="259"/>
      <c r="H270" s="259"/>
      <c r="I270" s="259"/>
      <c r="J270" s="259"/>
      <c r="K270" s="259"/>
      <c r="L270" s="259"/>
      <c r="M270" s="259"/>
      <c r="N270" s="259"/>
      <c r="O270" s="259"/>
      <c r="P270" s="259"/>
      <c r="Q270" s="259"/>
      <c r="R270" s="259"/>
      <c r="S270" s="259"/>
      <c r="T270" s="259"/>
      <c r="U270" s="259"/>
      <c r="V270" s="259"/>
      <c r="W270" s="259"/>
      <c r="X270" s="259"/>
      <c r="Y270" s="259"/>
      <c r="Z270" s="259"/>
      <c r="AA270" s="259"/>
      <c r="AB270" s="259"/>
      <c r="AC270" s="259"/>
      <c r="AD270" s="259"/>
      <c r="AE270" s="259"/>
      <c r="AF270" s="259"/>
      <c r="AG270" s="259"/>
      <c r="AH270" s="259"/>
      <c r="AI270" s="260"/>
      <c r="AJ270" s="100"/>
      <c r="AK270" s="11"/>
      <c r="AL270" s="11"/>
      <c r="AM270" s="11"/>
      <c r="AN270" s="11"/>
      <c r="AO270" s="11"/>
      <c r="AP270" s="12"/>
      <c r="AQ270" s="12"/>
      <c r="AR270" s="12"/>
      <c r="AS270" s="12"/>
      <c r="AT270" s="63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</row>
    <row r="271" spans="1:61" s="13" customFormat="1" ht="35.25" customHeight="1" x14ac:dyDescent="0.2">
      <c r="A271" s="68"/>
      <c r="B271" s="253"/>
      <c r="C271" s="57" t="s">
        <v>47</v>
      </c>
      <c r="D271" s="264" t="s">
        <v>557</v>
      </c>
      <c r="E271" s="265"/>
      <c r="F271" s="265"/>
      <c r="G271" s="265"/>
      <c r="H271" s="265"/>
      <c r="I271" s="265"/>
      <c r="J271" s="265"/>
      <c r="K271" s="265"/>
      <c r="L271" s="265"/>
      <c r="M271" s="265"/>
      <c r="N271" s="265"/>
      <c r="O271" s="265"/>
      <c r="P271" s="265"/>
      <c r="Q271" s="265"/>
      <c r="R271" s="265"/>
      <c r="S271" s="265"/>
      <c r="T271" s="265"/>
      <c r="U271" s="265"/>
      <c r="V271" s="265"/>
      <c r="W271" s="265"/>
      <c r="X271" s="265"/>
      <c r="Y271" s="265"/>
      <c r="Z271" s="265"/>
      <c r="AA271" s="265"/>
      <c r="AB271" s="265"/>
      <c r="AC271" s="265"/>
      <c r="AD271" s="265"/>
      <c r="AE271" s="265"/>
      <c r="AF271" s="265"/>
      <c r="AG271" s="265"/>
      <c r="AH271" s="265"/>
      <c r="AI271" s="266"/>
      <c r="AJ271" s="98"/>
      <c r="AK271" s="30"/>
      <c r="AL271" s="30"/>
      <c r="AM271" s="30"/>
      <c r="AN271" s="30"/>
      <c r="AO271" s="30"/>
      <c r="AP271" s="27"/>
      <c r="AQ271" s="27"/>
      <c r="AR271" s="27"/>
      <c r="AS271" s="27"/>
      <c r="AT271" s="60"/>
      <c r="AU271" s="27"/>
      <c r="AV271" s="27"/>
      <c r="AW271" s="27"/>
      <c r="AX271" s="27"/>
      <c r="AY271" s="27"/>
      <c r="AZ271" s="27"/>
      <c r="BA271" s="27"/>
      <c r="BB271" s="27"/>
      <c r="BC271" s="27"/>
      <c r="BD271" s="27"/>
      <c r="BE271" s="27"/>
      <c r="BF271" s="27"/>
      <c r="BG271" s="27"/>
      <c r="BH271" s="27"/>
      <c r="BI271" s="27"/>
    </row>
    <row r="272" spans="1:61" s="13" customFormat="1" ht="11.25" customHeight="1" thickBot="1" x14ac:dyDescent="0.25">
      <c r="A272" s="67"/>
      <c r="B272" s="254"/>
      <c r="C272" s="57" t="s">
        <v>38</v>
      </c>
      <c r="D272" s="261" t="s">
        <v>558</v>
      </c>
      <c r="E272" s="262"/>
      <c r="F272" s="262"/>
      <c r="G272" s="262"/>
      <c r="H272" s="262"/>
      <c r="I272" s="262"/>
      <c r="J272" s="262"/>
      <c r="K272" s="262"/>
      <c r="L272" s="262"/>
      <c r="M272" s="262"/>
      <c r="N272" s="262"/>
      <c r="O272" s="262"/>
      <c r="P272" s="262"/>
      <c r="Q272" s="262"/>
      <c r="R272" s="262"/>
      <c r="S272" s="262"/>
      <c r="T272" s="262"/>
      <c r="U272" s="262"/>
      <c r="V272" s="262"/>
      <c r="W272" s="262"/>
      <c r="X272" s="262"/>
      <c r="Y272" s="262"/>
      <c r="Z272" s="262"/>
      <c r="AA272" s="262"/>
      <c r="AB272" s="262"/>
      <c r="AC272" s="262"/>
      <c r="AD272" s="262"/>
      <c r="AE272" s="262"/>
      <c r="AF272" s="262"/>
      <c r="AG272" s="262"/>
      <c r="AH272" s="262"/>
      <c r="AI272" s="263"/>
      <c r="AJ272" s="99"/>
      <c r="AK272" s="25"/>
      <c r="AL272" s="25"/>
      <c r="AM272" s="25"/>
      <c r="AN272" s="26"/>
      <c r="AO272" s="26"/>
      <c r="AP272" s="27"/>
      <c r="AQ272" s="27"/>
      <c r="AR272" s="27"/>
      <c r="AS272" s="27"/>
      <c r="AT272" s="60"/>
      <c r="AU272" s="27"/>
      <c r="AV272" s="27"/>
      <c r="AW272" s="27"/>
      <c r="AX272" s="27"/>
      <c r="AY272" s="27"/>
      <c r="AZ272" s="27"/>
      <c r="BA272" s="27"/>
      <c r="BB272" s="27"/>
      <c r="BC272" s="27"/>
      <c r="BD272" s="27"/>
      <c r="BE272" s="27"/>
      <c r="BF272" s="27"/>
      <c r="BG272" s="27"/>
      <c r="BH272" s="27"/>
      <c r="BI272" s="27"/>
    </row>
    <row r="273" spans="1:61" s="13" customFormat="1" ht="5.25" customHeight="1" thickBot="1" x14ac:dyDescent="0.25">
      <c r="A273" s="71"/>
      <c r="B273" s="102"/>
      <c r="C273" s="103"/>
      <c r="D273" s="104"/>
      <c r="E273" s="65"/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/>
      <c r="Z273" s="65"/>
      <c r="AA273" s="65"/>
      <c r="AB273" s="65"/>
      <c r="AC273" s="65"/>
      <c r="AD273" s="65"/>
      <c r="AE273" s="65"/>
      <c r="AF273" s="65"/>
      <c r="AG273" s="65"/>
      <c r="AH273" s="65"/>
      <c r="AI273" s="97"/>
      <c r="AJ273" s="98"/>
      <c r="AK273" s="30"/>
      <c r="AL273" s="30"/>
      <c r="AM273" s="30"/>
      <c r="AN273" s="30"/>
      <c r="AO273" s="30"/>
      <c r="AP273" s="27"/>
      <c r="AQ273" s="27"/>
      <c r="AR273" s="27"/>
      <c r="AS273" s="27"/>
      <c r="AT273" s="60"/>
      <c r="AU273" s="27"/>
      <c r="AV273" s="27"/>
      <c r="AW273" s="27"/>
      <c r="AX273" s="27"/>
      <c r="AY273" s="27"/>
      <c r="AZ273" s="27"/>
      <c r="BA273" s="27"/>
      <c r="BB273" s="27"/>
      <c r="BC273" s="27"/>
      <c r="BD273" s="27"/>
      <c r="BE273" s="27"/>
      <c r="BF273" s="27"/>
      <c r="BG273" s="27"/>
      <c r="BH273" s="27"/>
      <c r="BI273" s="27"/>
    </row>
    <row r="274" spans="1:61" s="13" customFormat="1" ht="12.75" customHeight="1" thickBot="1" x14ac:dyDescent="0.25">
      <c r="A274" s="32"/>
      <c r="B274" s="33"/>
      <c r="C274" s="34"/>
      <c r="D274" s="35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7"/>
      <c r="AJ274" s="98"/>
      <c r="AK274" s="30"/>
      <c r="AL274" s="30"/>
      <c r="AM274" s="30"/>
      <c r="AN274" s="30"/>
      <c r="AO274" s="30"/>
      <c r="AP274" s="27"/>
      <c r="AQ274" s="27"/>
      <c r="AR274" s="27"/>
      <c r="AS274" s="27"/>
      <c r="AT274" s="60"/>
      <c r="AU274" s="27"/>
      <c r="AV274" s="27"/>
      <c r="AW274" s="27"/>
      <c r="AX274" s="27"/>
      <c r="AY274" s="27"/>
      <c r="AZ274" s="27"/>
      <c r="BA274" s="27"/>
      <c r="BB274" s="27"/>
      <c r="BC274" s="27"/>
      <c r="BD274" s="27"/>
      <c r="BE274" s="27"/>
      <c r="BF274" s="27"/>
      <c r="BG274" s="27"/>
      <c r="BH274" s="27"/>
      <c r="BI274" s="27"/>
    </row>
    <row r="275" spans="1:61" s="13" customFormat="1" ht="12" customHeight="1" thickBot="1" x14ac:dyDescent="0.25">
      <c r="A275" s="146" t="s">
        <v>324</v>
      </c>
      <c r="B275" s="147"/>
      <c r="C275" s="148"/>
      <c r="D275" s="148"/>
      <c r="E275" s="148"/>
      <c r="F275" s="148"/>
      <c r="G275" s="148"/>
      <c r="H275" s="148"/>
      <c r="I275" s="148"/>
      <c r="J275" s="148"/>
      <c r="K275" s="148"/>
      <c r="L275" s="148"/>
      <c r="M275" s="148"/>
      <c r="N275" s="148"/>
      <c r="O275" s="148"/>
      <c r="P275" s="148"/>
      <c r="Q275" s="148"/>
      <c r="R275" s="148"/>
      <c r="S275" s="148"/>
      <c r="T275" s="148"/>
      <c r="U275" s="148"/>
      <c r="V275" s="148"/>
      <c r="W275" s="148"/>
      <c r="X275" s="148"/>
      <c r="Y275" s="148"/>
      <c r="Z275" s="148"/>
      <c r="AA275" s="148"/>
      <c r="AB275" s="148"/>
      <c r="AC275" s="148"/>
      <c r="AD275" s="148"/>
      <c r="AE275" s="148"/>
      <c r="AF275" s="148"/>
      <c r="AG275" s="148"/>
      <c r="AH275" s="148"/>
      <c r="AI275" s="149"/>
      <c r="AJ275" s="42"/>
      <c r="AK275" s="42"/>
      <c r="AL275" s="42"/>
      <c r="AM275" s="42"/>
      <c r="AN275" s="42"/>
      <c r="AO275" s="42"/>
      <c r="AP275" s="42"/>
      <c r="AQ275" s="42"/>
      <c r="AR275" s="42"/>
      <c r="AS275" s="42"/>
      <c r="AT275" s="42"/>
      <c r="AU275" s="42"/>
      <c r="AV275" s="4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</row>
    <row r="276" spans="1:61" ht="9" customHeight="1" x14ac:dyDescent="0.25">
      <c r="A276" s="44"/>
      <c r="B276" s="55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F276" s="42"/>
      <c r="AG276" s="42"/>
      <c r="AH276" s="42"/>
      <c r="AI276" s="42"/>
      <c r="AJ276" s="42"/>
      <c r="AK276" s="42"/>
      <c r="AL276" s="42"/>
      <c r="AM276" s="42"/>
      <c r="AN276" s="42"/>
      <c r="AO276" s="42"/>
      <c r="AP276" s="42"/>
      <c r="AQ276" s="42"/>
      <c r="AR276" s="42"/>
      <c r="AS276" s="42"/>
      <c r="AT276" s="42"/>
      <c r="AU276" s="42"/>
      <c r="AV276" s="42"/>
    </row>
    <row r="277" spans="1:61" x14ac:dyDescent="0.25">
      <c r="A277" s="40"/>
      <c r="B277" s="41"/>
      <c r="C277" s="42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  <c r="S277" s="45"/>
      <c r="T277" s="45"/>
      <c r="U277" s="45"/>
      <c r="V277" s="45"/>
      <c r="W277" s="45"/>
      <c r="X277" s="45"/>
      <c r="Y277" s="45"/>
      <c r="Z277" s="45"/>
      <c r="AA277" s="45"/>
      <c r="AB277" s="45"/>
      <c r="AC277" s="45"/>
      <c r="AD277" s="45"/>
      <c r="AE277" s="45"/>
      <c r="AF277" s="45"/>
      <c r="AG277" s="45"/>
      <c r="AH277" s="45"/>
      <c r="AI277" s="45"/>
      <c r="AJ277" s="45"/>
      <c r="AK277" s="45"/>
      <c r="AL277" s="45"/>
      <c r="AM277" s="45"/>
      <c r="AN277" s="45"/>
      <c r="AO277" s="45"/>
      <c r="AP277" s="45"/>
      <c r="AQ277" s="45"/>
      <c r="AR277" s="45"/>
      <c r="AS277" s="45"/>
      <c r="AT277" s="45"/>
      <c r="AU277" s="45"/>
      <c r="AV277" s="45"/>
    </row>
    <row r="278" spans="1:61" x14ac:dyDescent="0.25">
      <c r="A278" s="31"/>
      <c r="B278" s="43"/>
      <c r="C278" s="48"/>
      <c r="D278" s="46"/>
      <c r="E278" s="49"/>
      <c r="F278" s="49"/>
      <c r="G278" s="50"/>
      <c r="H278" s="46"/>
      <c r="I278" s="46"/>
      <c r="J278" s="46"/>
      <c r="K278" s="51"/>
      <c r="L278" s="51"/>
      <c r="M278" s="46"/>
      <c r="N278" s="46"/>
      <c r="O278" s="46"/>
      <c r="P278" s="52"/>
      <c r="Q278" s="52"/>
      <c r="R278" s="47"/>
      <c r="S278" s="52"/>
      <c r="T278" s="53"/>
      <c r="U278" s="47"/>
      <c r="V278" s="52"/>
      <c r="W278" s="46"/>
      <c r="X278" s="46"/>
      <c r="Y278" s="53"/>
      <c r="Z278" s="46"/>
      <c r="AA278" s="47"/>
      <c r="AB278" s="54"/>
      <c r="AC278" s="54"/>
      <c r="AD278" s="54"/>
      <c r="AE278" s="54"/>
      <c r="AF278" s="54"/>
      <c r="AG278" s="54"/>
      <c r="AH278" s="54"/>
      <c r="AI278" s="54"/>
      <c r="AJ278" s="54"/>
      <c r="AK278" s="54"/>
      <c r="AL278" s="54"/>
      <c r="AM278" s="54"/>
      <c r="AN278" s="54"/>
      <c r="AO278" s="54"/>
      <c r="AP278" s="54"/>
      <c r="AQ278" s="54"/>
      <c r="AR278" s="54"/>
      <c r="AS278" s="54"/>
      <c r="AT278" s="54"/>
      <c r="AU278" s="54"/>
      <c r="AV278" s="54"/>
    </row>
    <row r="279" spans="1:61" x14ac:dyDescent="0.25">
      <c r="A279" s="44"/>
      <c r="B279" s="55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F279" s="42"/>
      <c r="AG279" s="42"/>
      <c r="AH279" s="42"/>
      <c r="AI279" s="42"/>
      <c r="AJ279" s="42"/>
      <c r="AK279" s="42"/>
      <c r="AL279" s="42"/>
      <c r="AM279" s="42"/>
      <c r="AN279" s="42"/>
      <c r="AO279" s="42"/>
      <c r="AP279" s="42"/>
      <c r="AQ279" s="42"/>
      <c r="AR279" s="42"/>
      <c r="AS279" s="42"/>
      <c r="AT279" s="42"/>
      <c r="AU279" s="42"/>
      <c r="AV279" s="42"/>
    </row>
    <row r="280" spans="1:61" x14ac:dyDescent="0.25">
      <c r="A280" s="44"/>
      <c r="B280" s="55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F280" s="42"/>
      <c r="AG280" s="42"/>
      <c r="AH280" s="42"/>
      <c r="AI280" s="42"/>
      <c r="AJ280" s="42"/>
      <c r="AK280" s="42"/>
      <c r="AL280" s="42"/>
      <c r="AM280" s="42"/>
      <c r="AN280" s="42"/>
      <c r="AO280" s="42"/>
      <c r="AP280" s="42"/>
      <c r="AQ280" s="42"/>
      <c r="AR280" s="42"/>
      <c r="AS280" s="42"/>
      <c r="AT280" s="42"/>
      <c r="AU280" s="42"/>
      <c r="AV280" s="42"/>
    </row>
    <row r="281" spans="1:61" x14ac:dyDescent="0.25">
      <c r="A281" s="44"/>
      <c r="B281" s="55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</row>
    <row r="282" spans="1:61" x14ac:dyDescent="0.25">
      <c r="AC282" s="22"/>
      <c r="AD282" s="22"/>
      <c r="AE282" s="22"/>
      <c r="AF282" s="22"/>
      <c r="AG282" s="22"/>
      <c r="AH282" s="22"/>
      <c r="AI282" s="22"/>
      <c r="AJ282" s="22"/>
      <c r="AK282" s="22"/>
      <c r="AL282" s="22"/>
      <c r="AM282" s="22"/>
      <c r="AN282" s="22"/>
      <c r="AO282" s="22"/>
      <c r="AP282" s="22"/>
      <c r="AQ282" s="22"/>
      <c r="AR282" s="22"/>
      <c r="AS282" s="22"/>
      <c r="AT282" s="22"/>
      <c r="AU282" s="22"/>
      <c r="AV282" s="22"/>
    </row>
    <row r="283" spans="1:61" x14ac:dyDescent="0.25">
      <c r="AC283" s="22"/>
      <c r="AD283" s="22"/>
      <c r="AE283" s="22"/>
      <c r="AF283" s="22"/>
      <c r="AG283" s="22"/>
      <c r="AH283" s="22"/>
      <c r="AI283" s="22"/>
      <c r="AJ283" s="22"/>
      <c r="AK283" s="22"/>
      <c r="AL283" s="22"/>
      <c r="AM283" s="22"/>
      <c r="AN283" s="22"/>
      <c r="AO283" s="22"/>
      <c r="AP283" s="22"/>
      <c r="AQ283" s="22"/>
      <c r="AR283" s="22"/>
      <c r="AS283" s="22"/>
      <c r="AT283" s="22"/>
      <c r="AU283" s="22"/>
      <c r="AV283" s="22"/>
    </row>
    <row r="284" spans="1:61" x14ac:dyDescent="0.25">
      <c r="AC284" s="22"/>
      <c r="AD284" s="22"/>
      <c r="AE284" s="22"/>
      <c r="AF284" s="22"/>
      <c r="AG284" s="22"/>
      <c r="AH284" s="22"/>
      <c r="AI284" s="22"/>
      <c r="AJ284" s="22"/>
      <c r="AK284" s="22"/>
      <c r="AL284" s="22"/>
      <c r="AM284" s="22"/>
      <c r="AN284" s="22"/>
      <c r="AO284" s="22"/>
      <c r="AP284" s="22"/>
      <c r="AQ284" s="22"/>
      <c r="AR284" s="22"/>
      <c r="AS284" s="22"/>
      <c r="AT284" s="22"/>
      <c r="AU284" s="22"/>
      <c r="AV284" s="22"/>
    </row>
    <row r="285" spans="1:61" x14ac:dyDescent="0.25">
      <c r="AC285" s="22"/>
      <c r="AD285" s="22"/>
      <c r="AE285" s="22"/>
      <c r="AF285" s="22"/>
      <c r="AG285" s="22"/>
      <c r="AH285" s="22"/>
      <c r="AI285" s="22"/>
      <c r="AJ285" s="22"/>
      <c r="AK285" s="22"/>
      <c r="AL285" s="22"/>
      <c r="AM285" s="22"/>
      <c r="AN285" s="22"/>
      <c r="AO285" s="22"/>
      <c r="AP285" s="22"/>
      <c r="AQ285" s="22"/>
      <c r="AR285" s="22"/>
      <c r="AS285" s="22"/>
      <c r="AT285" s="22"/>
      <c r="AU285" s="22"/>
      <c r="AV285" s="22"/>
    </row>
    <row r="286" spans="1:61" x14ac:dyDescent="0.25">
      <c r="AC286" s="22"/>
      <c r="AD286" s="22"/>
      <c r="AE286" s="22"/>
      <c r="AF286" s="22"/>
      <c r="AG286" s="22"/>
      <c r="AH286" s="22"/>
      <c r="AI286" s="22"/>
      <c r="AJ286" s="22"/>
      <c r="AK286" s="22"/>
      <c r="AL286" s="22"/>
      <c r="AM286" s="22"/>
      <c r="AN286" s="22"/>
      <c r="AO286" s="22"/>
      <c r="AP286" s="22"/>
      <c r="AQ286" s="22"/>
      <c r="AR286" s="22"/>
      <c r="AS286" s="22"/>
      <c r="AT286" s="22"/>
      <c r="AU286" s="22"/>
      <c r="AV286" s="22"/>
    </row>
    <row r="287" spans="1:61" x14ac:dyDescent="0.25">
      <c r="AC287" s="22"/>
      <c r="AD287" s="22"/>
      <c r="AE287" s="22"/>
      <c r="AF287" s="22"/>
      <c r="AG287" s="22"/>
      <c r="AH287" s="22"/>
      <c r="AI287" s="22"/>
      <c r="AJ287" s="22"/>
      <c r="AK287" s="22"/>
      <c r="AL287" s="22"/>
      <c r="AM287" s="22"/>
      <c r="AN287" s="22"/>
      <c r="AO287" s="22"/>
      <c r="AP287" s="22"/>
      <c r="AQ287" s="22"/>
      <c r="AR287" s="22"/>
      <c r="AS287" s="22"/>
      <c r="AT287" s="22"/>
      <c r="AU287" s="22"/>
      <c r="AV287" s="22"/>
    </row>
    <row r="288" spans="1:61" x14ac:dyDescent="0.25">
      <c r="AC288" s="22"/>
      <c r="AD288" s="22"/>
      <c r="AE288" s="22"/>
      <c r="AF288" s="22"/>
      <c r="AG288" s="22"/>
      <c r="AH288" s="22"/>
      <c r="AI288" s="22"/>
      <c r="AJ288" s="22"/>
      <c r="AK288" s="22"/>
      <c r="AL288" s="22"/>
      <c r="AM288" s="22"/>
      <c r="AN288" s="22"/>
      <c r="AO288" s="22"/>
      <c r="AP288" s="22"/>
      <c r="AQ288" s="22"/>
      <c r="AR288" s="22"/>
      <c r="AS288" s="22"/>
      <c r="AT288" s="22"/>
      <c r="AU288" s="22"/>
      <c r="AV288" s="22"/>
    </row>
    <row r="289" spans="29:48" x14ac:dyDescent="0.25">
      <c r="AC289" s="22"/>
      <c r="AD289" s="22"/>
      <c r="AE289" s="22"/>
      <c r="AF289" s="22"/>
      <c r="AG289" s="22"/>
      <c r="AH289" s="22"/>
      <c r="AI289" s="22"/>
      <c r="AJ289" s="22"/>
      <c r="AK289" s="22"/>
      <c r="AL289" s="22"/>
      <c r="AM289" s="22"/>
      <c r="AN289" s="22"/>
      <c r="AO289" s="22"/>
      <c r="AP289" s="22"/>
      <c r="AQ289" s="22"/>
      <c r="AR289" s="22"/>
      <c r="AS289" s="22"/>
      <c r="AT289" s="22"/>
      <c r="AU289" s="22"/>
      <c r="AV289" s="22"/>
    </row>
    <row r="290" spans="29:48" x14ac:dyDescent="0.25">
      <c r="AC290" s="22"/>
      <c r="AD290" s="22"/>
      <c r="AE290" s="22"/>
      <c r="AF290" s="22"/>
      <c r="AG290" s="22"/>
      <c r="AH290" s="22"/>
      <c r="AI290" s="22"/>
      <c r="AJ290" s="22"/>
      <c r="AK290" s="22"/>
      <c r="AL290" s="22"/>
      <c r="AM290" s="22"/>
      <c r="AN290" s="22"/>
      <c r="AO290" s="22"/>
      <c r="AP290" s="22"/>
      <c r="AQ290" s="22"/>
      <c r="AR290" s="22"/>
      <c r="AS290" s="22"/>
      <c r="AT290" s="22"/>
      <c r="AU290" s="22"/>
      <c r="AV290" s="22"/>
    </row>
    <row r="291" spans="29:48" x14ac:dyDescent="0.25">
      <c r="AC291" s="22"/>
      <c r="AD291" s="22"/>
      <c r="AE291" s="22"/>
      <c r="AF291" s="22"/>
      <c r="AG291" s="22"/>
      <c r="AH291" s="22"/>
      <c r="AI291" s="22"/>
      <c r="AJ291" s="22"/>
      <c r="AK291" s="22"/>
      <c r="AL291" s="22"/>
      <c r="AM291" s="22"/>
      <c r="AN291" s="22"/>
      <c r="AO291" s="22"/>
      <c r="AP291" s="22"/>
      <c r="AQ291" s="22"/>
      <c r="AR291" s="22"/>
      <c r="AS291" s="22"/>
      <c r="AT291" s="22"/>
      <c r="AU291" s="22"/>
      <c r="AV291" s="22"/>
    </row>
    <row r="292" spans="29:48" x14ac:dyDescent="0.25">
      <c r="AC292" s="22"/>
      <c r="AD292" s="22"/>
      <c r="AE292" s="22"/>
      <c r="AF292" s="22"/>
      <c r="AG292" s="22"/>
      <c r="AH292" s="22"/>
      <c r="AI292" s="22"/>
      <c r="AJ292" s="22"/>
      <c r="AK292" s="22"/>
      <c r="AL292" s="22"/>
      <c r="AM292" s="22"/>
      <c r="AN292" s="22"/>
      <c r="AO292" s="22"/>
      <c r="AP292" s="22"/>
      <c r="AQ292" s="22"/>
      <c r="AR292" s="22"/>
      <c r="AS292" s="22"/>
      <c r="AT292" s="22"/>
      <c r="AU292" s="22"/>
      <c r="AV292" s="22"/>
    </row>
    <row r="293" spans="29:48" x14ac:dyDescent="0.25">
      <c r="AC293" s="22"/>
      <c r="AD293" s="22"/>
      <c r="AE293" s="22"/>
      <c r="AF293" s="22"/>
      <c r="AG293" s="22"/>
      <c r="AH293" s="22"/>
      <c r="AI293" s="22"/>
      <c r="AJ293" s="22"/>
      <c r="AK293" s="22"/>
      <c r="AL293" s="22"/>
      <c r="AM293" s="22"/>
      <c r="AN293" s="22"/>
      <c r="AO293" s="22"/>
      <c r="AP293" s="22"/>
      <c r="AQ293" s="22"/>
      <c r="AR293" s="22"/>
      <c r="AS293" s="22"/>
      <c r="AT293" s="22"/>
      <c r="AU293" s="22"/>
      <c r="AV293" s="22"/>
    </row>
    <row r="294" spans="29:48" x14ac:dyDescent="0.25">
      <c r="AC294" s="22"/>
      <c r="AD294" s="22"/>
      <c r="AE294" s="22"/>
      <c r="AF294" s="22"/>
      <c r="AG294" s="22"/>
      <c r="AH294" s="22"/>
      <c r="AI294" s="22"/>
      <c r="AJ294" s="22"/>
      <c r="AK294" s="22"/>
      <c r="AL294" s="22"/>
      <c r="AM294" s="22"/>
      <c r="AN294" s="22"/>
      <c r="AO294" s="22"/>
      <c r="AP294" s="22"/>
      <c r="AQ294" s="22"/>
      <c r="AR294" s="22"/>
      <c r="AS294" s="22"/>
      <c r="AT294" s="22"/>
      <c r="AU294" s="22"/>
      <c r="AV294" s="22"/>
    </row>
    <row r="295" spans="29:48" x14ac:dyDescent="0.25">
      <c r="AC295" s="22"/>
      <c r="AD295" s="22"/>
      <c r="AE295" s="22"/>
      <c r="AF295" s="22"/>
      <c r="AG295" s="22"/>
      <c r="AH295" s="22"/>
      <c r="AI295" s="22"/>
      <c r="AJ295" s="22"/>
      <c r="AK295" s="22"/>
      <c r="AL295" s="22"/>
      <c r="AM295" s="22"/>
      <c r="AN295" s="22"/>
      <c r="AO295" s="22"/>
      <c r="AP295" s="22"/>
      <c r="AQ295" s="22"/>
      <c r="AR295" s="22"/>
      <c r="AS295" s="22"/>
      <c r="AT295" s="22"/>
      <c r="AU295" s="22"/>
      <c r="AV295" s="22"/>
    </row>
    <row r="296" spans="29:48" x14ac:dyDescent="0.25">
      <c r="AC296" s="22"/>
      <c r="AD296" s="22"/>
      <c r="AE296" s="22"/>
      <c r="AF296" s="22"/>
      <c r="AG296" s="22"/>
      <c r="AH296" s="22"/>
      <c r="AI296" s="22"/>
      <c r="AJ296" s="22"/>
      <c r="AK296" s="22"/>
      <c r="AL296" s="22"/>
      <c r="AM296" s="22"/>
      <c r="AN296" s="22"/>
      <c r="AO296" s="22"/>
      <c r="AP296" s="22"/>
      <c r="AQ296" s="22"/>
      <c r="AR296" s="22"/>
      <c r="AS296" s="22"/>
      <c r="AT296" s="22"/>
      <c r="AU296" s="22"/>
      <c r="AV296" s="22"/>
    </row>
    <row r="297" spans="29:48" x14ac:dyDescent="0.25">
      <c r="AC297" s="22"/>
      <c r="AD297" s="22"/>
      <c r="AE297" s="22"/>
      <c r="AF297" s="22"/>
      <c r="AG297" s="22"/>
      <c r="AH297" s="22"/>
      <c r="AI297" s="22"/>
      <c r="AJ297" s="22"/>
      <c r="AK297" s="22"/>
      <c r="AL297" s="22"/>
      <c r="AM297" s="22"/>
      <c r="AN297" s="22"/>
      <c r="AO297" s="22"/>
      <c r="AP297" s="22"/>
      <c r="AQ297" s="22"/>
      <c r="AR297" s="22"/>
      <c r="AS297" s="22"/>
      <c r="AT297" s="22"/>
      <c r="AU297" s="22"/>
      <c r="AV297" s="22"/>
    </row>
    <row r="298" spans="29:48" x14ac:dyDescent="0.25">
      <c r="AC298" s="22"/>
      <c r="AD298" s="22"/>
      <c r="AE298" s="22"/>
      <c r="AF298" s="22"/>
      <c r="AG298" s="22"/>
      <c r="AH298" s="22"/>
      <c r="AI298" s="22"/>
      <c r="AJ298" s="22"/>
      <c r="AK298" s="22"/>
      <c r="AL298" s="22"/>
      <c r="AM298" s="22"/>
      <c r="AN298" s="22"/>
      <c r="AO298" s="22"/>
      <c r="AP298" s="22"/>
      <c r="AQ298" s="22"/>
      <c r="AR298" s="22"/>
      <c r="AS298" s="22"/>
      <c r="AT298" s="22"/>
      <c r="AU298" s="22"/>
      <c r="AV298" s="22"/>
    </row>
    <row r="299" spans="29:48" x14ac:dyDescent="0.25">
      <c r="AC299" s="22"/>
      <c r="AD299" s="22"/>
      <c r="AE299" s="22"/>
      <c r="AF299" s="22"/>
      <c r="AG299" s="22"/>
      <c r="AH299" s="22"/>
      <c r="AI299" s="22"/>
      <c r="AJ299" s="22"/>
      <c r="AK299" s="22"/>
      <c r="AL299" s="22"/>
      <c r="AM299" s="22"/>
      <c r="AN299" s="22"/>
      <c r="AO299" s="22"/>
      <c r="AP299" s="22"/>
      <c r="AQ299" s="22"/>
      <c r="AR299" s="22"/>
      <c r="AS299" s="22"/>
      <c r="AT299" s="22"/>
      <c r="AU299" s="22"/>
      <c r="AV299" s="22"/>
    </row>
    <row r="300" spans="29:48" x14ac:dyDescent="0.25">
      <c r="AC300" s="22"/>
      <c r="AD300" s="22"/>
      <c r="AE300" s="22"/>
      <c r="AF300" s="22"/>
      <c r="AG300" s="22"/>
      <c r="AH300" s="22"/>
      <c r="AI300" s="22"/>
      <c r="AJ300" s="22"/>
      <c r="AK300" s="22"/>
      <c r="AL300" s="22"/>
      <c r="AM300" s="22"/>
      <c r="AN300" s="22"/>
      <c r="AO300" s="22"/>
      <c r="AP300" s="22"/>
      <c r="AQ300" s="22"/>
      <c r="AR300" s="22"/>
      <c r="AS300" s="22"/>
      <c r="AT300" s="22"/>
      <c r="AU300" s="22"/>
      <c r="AV300" s="22"/>
    </row>
    <row r="301" spans="29:48" x14ac:dyDescent="0.25">
      <c r="AC301" s="22"/>
      <c r="AD301" s="22"/>
      <c r="AE301" s="22"/>
      <c r="AF301" s="22"/>
      <c r="AG301" s="22"/>
      <c r="AH301" s="22"/>
      <c r="AI301" s="22"/>
      <c r="AJ301" s="22"/>
      <c r="AK301" s="22"/>
      <c r="AL301" s="22"/>
      <c r="AM301" s="22"/>
      <c r="AN301" s="22"/>
      <c r="AO301" s="22"/>
      <c r="AP301" s="22"/>
      <c r="AQ301" s="22"/>
      <c r="AR301" s="22"/>
      <c r="AS301" s="22"/>
      <c r="AT301" s="22"/>
      <c r="AU301" s="22"/>
      <c r="AV301" s="22"/>
    </row>
    <row r="302" spans="29:48" x14ac:dyDescent="0.25">
      <c r="AC302" s="22"/>
      <c r="AD302" s="22"/>
      <c r="AE302" s="22"/>
      <c r="AF302" s="22"/>
      <c r="AG302" s="22"/>
      <c r="AH302" s="22"/>
      <c r="AI302" s="22"/>
      <c r="AJ302" s="22"/>
      <c r="AK302" s="22"/>
      <c r="AL302" s="22"/>
      <c r="AM302" s="22"/>
      <c r="AN302" s="22"/>
      <c r="AO302" s="22"/>
      <c r="AP302" s="22"/>
      <c r="AQ302" s="22"/>
      <c r="AR302" s="22"/>
      <c r="AS302" s="22"/>
      <c r="AT302" s="22"/>
      <c r="AU302" s="22"/>
      <c r="AV302" s="22"/>
    </row>
    <row r="303" spans="29:48" x14ac:dyDescent="0.25">
      <c r="AC303" s="22"/>
      <c r="AD303" s="22"/>
      <c r="AE303" s="22"/>
      <c r="AF303" s="22"/>
      <c r="AG303" s="22"/>
      <c r="AH303" s="22"/>
      <c r="AI303" s="22"/>
      <c r="AJ303" s="22"/>
      <c r="AK303" s="22"/>
      <c r="AL303" s="22"/>
      <c r="AM303" s="22"/>
      <c r="AN303" s="22"/>
      <c r="AO303" s="22"/>
      <c r="AP303" s="22"/>
      <c r="AQ303" s="22"/>
      <c r="AR303" s="22"/>
      <c r="AS303" s="22"/>
      <c r="AT303" s="22"/>
      <c r="AU303" s="22"/>
      <c r="AV303" s="22"/>
    </row>
    <row r="304" spans="29:48" x14ac:dyDescent="0.25">
      <c r="AC304" s="22"/>
      <c r="AD304" s="22"/>
      <c r="AE304" s="22"/>
      <c r="AF304" s="22"/>
      <c r="AG304" s="22"/>
      <c r="AH304" s="22"/>
      <c r="AI304" s="22"/>
      <c r="AJ304" s="22"/>
      <c r="AK304" s="22"/>
      <c r="AL304" s="22"/>
      <c r="AM304" s="22"/>
      <c r="AN304" s="22"/>
      <c r="AO304" s="22"/>
      <c r="AP304" s="22"/>
      <c r="AQ304" s="22"/>
      <c r="AR304" s="22"/>
      <c r="AS304" s="22"/>
      <c r="AT304" s="22"/>
      <c r="AU304" s="22"/>
      <c r="AV304" s="22"/>
    </row>
    <row r="305" spans="29:48" x14ac:dyDescent="0.25">
      <c r="AC305" s="22"/>
      <c r="AD305" s="22"/>
      <c r="AE305" s="22"/>
      <c r="AF305" s="22"/>
      <c r="AG305" s="22"/>
      <c r="AH305" s="22"/>
      <c r="AI305" s="22"/>
      <c r="AJ305" s="22"/>
      <c r="AK305" s="22"/>
      <c r="AL305" s="22"/>
      <c r="AM305" s="22"/>
      <c r="AN305" s="22"/>
      <c r="AO305" s="22"/>
      <c r="AP305" s="22"/>
      <c r="AQ305" s="22"/>
      <c r="AR305" s="22"/>
      <c r="AS305" s="22"/>
      <c r="AT305" s="22"/>
      <c r="AU305" s="22"/>
      <c r="AV305" s="22"/>
    </row>
    <row r="306" spans="29:48" x14ac:dyDescent="0.25">
      <c r="AC306" s="22"/>
      <c r="AD306" s="22"/>
      <c r="AE306" s="22"/>
      <c r="AF306" s="22"/>
      <c r="AG306" s="22"/>
      <c r="AH306" s="22"/>
      <c r="AI306" s="22"/>
      <c r="AJ306" s="22"/>
      <c r="AK306" s="22"/>
      <c r="AL306" s="22"/>
      <c r="AM306" s="22"/>
      <c r="AN306" s="22"/>
      <c r="AO306" s="22"/>
      <c r="AP306" s="22"/>
      <c r="AQ306" s="22"/>
      <c r="AR306" s="22"/>
      <c r="AS306" s="22"/>
      <c r="AT306" s="22"/>
      <c r="AU306" s="22"/>
      <c r="AV306" s="22"/>
    </row>
    <row r="307" spans="29:48" x14ac:dyDescent="0.25">
      <c r="AC307" s="22"/>
      <c r="AD307" s="22"/>
      <c r="AE307" s="22"/>
      <c r="AF307" s="22"/>
      <c r="AG307" s="22"/>
      <c r="AH307" s="22"/>
      <c r="AI307" s="22"/>
      <c r="AJ307" s="22"/>
      <c r="AK307" s="22"/>
      <c r="AL307" s="22"/>
      <c r="AM307" s="22"/>
      <c r="AN307" s="22"/>
      <c r="AO307" s="22"/>
      <c r="AP307" s="22"/>
      <c r="AQ307" s="22"/>
      <c r="AR307" s="22"/>
      <c r="AS307" s="22"/>
      <c r="AT307" s="22"/>
      <c r="AU307" s="22"/>
      <c r="AV307" s="22"/>
    </row>
    <row r="308" spans="29:48" x14ac:dyDescent="0.25">
      <c r="AC308" s="22"/>
      <c r="AD308" s="22"/>
      <c r="AE308" s="22"/>
      <c r="AF308" s="22"/>
      <c r="AG308" s="22"/>
      <c r="AH308" s="22"/>
      <c r="AI308" s="22"/>
      <c r="AJ308" s="22"/>
      <c r="AK308" s="22"/>
      <c r="AL308" s="22"/>
      <c r="AM308" s="22"/>
      <c r="AN308" s="22"/>
      <c r="AO308" s="22"/>
      <c r="AP308" s="22"/>
      <c r="AQ308" s="22"/>
      <c r="AR308" s="22"/>
      <c r="AS308" s="22"/>
      <c r="AT308" s="22"/>
      <c r="AU308" s="22"/>
      <c r="AV308" s="22"/>
    </row>
    <row r="309" spans="29:48" x14ac:dyDescent="0.25">
      <c r="AC309" s="22"/>
      <c r="AD309" s="22"/>
      <c r="AE309" s="22"/>
      <c r="AF309" s="22"/>
      <c r="AG309" s="22"/>
      <c r="AH309" s="22"/>
      <c r="AI309" s="22"/>
      <c r="AJ309" s="22"/>
      <c r="AK309" s="22"/>
      <c r="AL309" s="22"/>
      <c r="AM309" s="22"/>
      <c r="AN309" s="22"/>
      <c r="AO309" s="22"/>
      <c r="AP309" s="22"/>
      <c r="AQ309" s="22"/>
      <c r="AR309" s="22"/>
      <c r="AS309" s="22"/>
      <c r="AT309" s="22"/>
      <c r="AU309" s="22"/>
      <c r="AV309" s="22"/>
    </row>
    <row r="310" spans="29:48" x14ac:dyDescent="0.25">
      <c r="AC310" s="22"/>
      <c r="AD310" s="22"/>
      <c r="AE310" s="22"/>
      <c r="AF310" s="22"/>
      <c r="AG310" s="22"/>
      <c r="AH310" s="22"/>
      <c r="AI310" s="22"/>
      <c r="AJ310" s="22"/>
      <c r="AK310" s="22"/>
      <c r="AL310" s="22"/>
      <c r="AM310" s="22"/>
      <c r="AN310" s="22"/>
      <c r="AO310" s="22"/>
      <c r="AP310" s="22"/>
      <c r="AQ310" s="22"/>
      <c r="AR310" s="22"/>
      <c r="AS310" s="22"/>
      <c r="AT310" s="22"/>
      <c r="AU310" s="22"/>
      <c r="AV310" s="22"/>
    </row>
    <row r="311" spans="29:48" x14ac:dyDescent="0.25">
      <c r="AC311" s="22"/>
      <c r="AD311" s="22"/>
      <c r="AE311" s="22"/>
      <c r="AF311" s="22"/>
      <c r="AG311" s="22"/>
      <c r="AH311" s="22"/>
      <c r="AI311" s="22"/>
      <c r="AJ311" s="22"/>
      <c r="AK311" s="22"/>
      <c r="AL311" s="22"/>
      <c r="AM311" s="22"/>
      <c r="AN311" s="22"/>
      <c r="AO311" s="22"/>
      <c r="AP311" s="22"/>
      <c r="AQ311" s="22"/>
      <c r="AR311" s="22"/>
      <c r="AS311" s="22"/>
      <c r="AT311" s="22"/>
      <c r="AU311" s="22"/>
      <c r="AV311" s="22"/>
    </row>
    <row r="312" spans="29:48" x14ac:dyDescent="0.25">
      <c r="AC312" s="22"/>
      <c r="AD312" s="22"/>
      <c r="AE312" s="22"/>
      <c r="AF312" s="22"/>
      <c r="AG312" s="22"/>
      <c r="AH312" s="22"/>
      <c r="AI312" s="22"/>
      <c r="AJ312" s="22"/>
      <c r="AK312" s="22"/>
      <c r="AL312" s="22"/>
      <c r="AM312" s="22"/>
      <c r="AN312" s="22"/>
    </row>
    <row r="313" spans="29:48" x14ac:dyDescent="0.25">
      <c r="AC313" s="22"/>
      <c r="AD313" s="22"/>
      <c r="AE313" s="22"/>
      <c r="AF313" s="22"/>
      <c r="AG313" s="22"/>
      <c r="AH313" s="22"/>
      <c r="AI313" s="22"/>
      <c r="AJ313" s="22"/>
      <c r="AK313" s="22"/>
      <c r="AL313" s="22"/>
      <c r="AM313" s="22"/>
      <c r="AN313" s="22"/>
    </row>
    <row r="314" spans="29:48" x14ac:dyDescent="0.25">
      <c r="AC314" s="22"/>
      <c r="AD314" s="22"/>
      <c r="AE314" s="22"/>
      <c r="AF314" s="22"/>
      <c r="AG314" s="22"/>
      <c r="AH314" s="22"/>
      <c r="AI314" s="22"/>
      <c r="AJ314" s="22"/>
      <c r="AK314" s="22"/>
      <c r="AL314" s="22"/>
      <c r="AM314" s="22"/>
      <c r="AN314" s="22"/>
    </row>
    <row r="315" spans="29:48" x14ac:dyDescent="0.25">
      <c r="AC315" s="22"/>
      <c r="AD315" s="22"/>
      <c r="AE315" s="22"/>
      <c r="AF315" s="22"/>
      <c r="AG315" s="22"/>
      <c r="AH315" s="22"/>
      <c r="AI315" s="22"/>
      <c r="AJ315" s="22"/>
      <c r="AK315" s="22"/>
      <c r="AL315" s="22"/>
      <c r="AM315" s="22"/>
      <c r="AN315" s="22"/>
    </row>
    <row r="316" spans="29:48" x14ac:dyDescent="0.25">
      <c r="AC316" s="22"/>
      <c r="AD316" s="22"/>
      <c r="AE316" s="22"/>
      <c r="AF316" s="22"/>
      <c r="AG316" s="22"/>
      <c r="AH316" s="22"/>
      <c r="AI316" s="22"/>
      <c r="AJ316" s="22"/>
      <c r="AK316" s="22"/>
      <c r="AL316" s="22"/>
      <c r="AM316" s="22"/>
      <c r="AN316" s="22"/>
    </row>
    <row r="317" spans="29:48" x14ac:dyDescent="0.25">
      <c r="AC317" s="22"/>
      <c r="AD317" s="22"/>
      <c r="AE317" s="22"/>
      <c r="AF317" s="22"/>
      <c r="AG317" s="22"/>
      <c r="AH317" s="22"/>
      <c r="AI317" s="22"/>
      <c r="AJ317" s="22"/>
      <c r="AK317" s="22"/>
      <c r="AL317" s="22"/>
      <c r="AM317" s="22"/>
      <c r="AN317" s="22"/>
    </row>
    <row r="318" spans="29:48" x14ac:dyDescent="0.25">
      <c r="AC318" s="22"/>
      <c r="AD318" s="22"/>
      <c r="AE318" s="22"/>
      <c r="AF318" s="22"/>
      <c r="AG318" s="22"/>
      <c r="AH318" s="22"/>
      <c r="AI318" s="22"/>
      <c r="AJ318" s="22"/>
      <c r="AK318" s="22"/>
      <c r="AL318" s="22"/>
      <c r="AM318" s="22"/>
      <c r="AN318" s="22"/>
    </row>
    <row r="319" spans="29:48" x14ac:dyDescent="0.25">
      <c r="AC319" s="22"/>
      <c r="AD319" s="22"/>
      <c r="AE319" s="22"/>
      <c r="AF319" s="22"/>
      <c r="AG319" s="22"/>
      <c r="AH319" s="22"/>
      <c r="AI319" s="22"/>
      <c r="AJ319" s="22"/>
      <c r="AK319" s="22"/>
      <c r="AL319" s="22"/>
      <c r="AM319" s="22"/>
      <c r="AN319" s="22"/>
    </row>
    <row r="320" spans="29:48" x14ac:dyDescent="0.25">
      <c r="AC320" s="22"/>
      <c r="AD320" s="22"/>
      <c r="AE320" s="22"/>
      <c r="AF320" s="22"/>
      <c r="AG320" s="22"/>
      <c r="AH320" s="22"/>
      <c r="AI320" s="22"/>
      <c r="AJ320" s="22"/>
      <c r="AK320" s="22"/>
      <c r="AL320" s="22"/>
      <c r="AM320" s="22"/>
      <c r="AN320" s="22"/>
    </row>
    <row r="321" spans="29:40" x14ac:dyDescent="0.25">
      <c r="AC321" s="22"/>
      <c r="AD321" s="22"/>
      <c r="AE321" s="22"/>
      <c r="AF321" s="22"/>
      <c r="AG321" s="22"/>
      <c r="AH321" s="22"/>
      <c r="AI321" s="22"/>
      <c r="AJ321" s="22"/>
      <c r="AK321" s="22"/>
      <c r="AL321" s="22"/>
      <c r="AM321" s="22"/>
      <c r="AN321" s="22"/>
    </row>
    <row r="322" spans="29:40" x14ac:dyDescent="0.25">
      <c r="AC322" s="22"/>
      <c r="AD322" s="22"/>
      <c r="AE322" s="22"/>
      <c r="AF322" s="22"/>
      <c r="AG322" s="22"/>
      <c r="AH322" s="22"/>
      <c r="AI322" s="22"/>
      <c r="AJ322" s="22"/>
      <c r="AK322" s="22"/>
      <c r="AL322" s="22"/>
      <c r="AM322" s="22"/>
      <c r="AN322" s="22"/>
    </row>
    <row r="323" spans="29:40" x14ac:dyDescent="0.25">
      <c r="AC323" s="22"/>
      <c r="AD323" s="22"/>
      <c r="AE323" s="22"/>
      <c r="AF323" s="22"/>
      <c r="AG323" s="22"/>
      <c r="AH323" s="22"/>
      <c r="AI323" s="22"/>
      <c r="AJ323" s="22"/>
      <c r="AK323" s="22"/>
      <c r="AL323" s="22"/>
      <c r="AM323" s="22"/>
      <c r="AN323" s="22"/>
    </row>
    <row r="324" spans="29:40" x14ac:dyDescent="0.25">
      <c r="AC324" s="22"/>
      <c r="AD324" s="22"/>
      <c r="AE324" s="22"/>
      <c r="AF324" s="22"/>
      <c r="AG324" s="22"/>
      <c r="AH324" s="22"/>
      <c r="AI324" s="22"/>
      <c r="AJ324" s="22"/>
      <c r="AK324" s="22"/>
      <c r="AL324" s="22"/>
      <c r="AM324" s="22"/>
      <c r="AN324" s="22"/>
    </row>
    <row r="325" spans="29:40" x14ac:dyDescent="0.25">
      <c r="AC325" s="22"/>
      <c r="AD325" s="22"/>
      <c r="AE325" s="22"/>
      <c r="AF325" s="22"/>
      <c r="AG325" s="22"/>
      <c r="AH325" s="22"/>
      <c r="AI325" s="22"/>
      <c r="AJ325" s="22"/>
      <c r="AK325" s="22"/>
      <c r="AL325" s="22"/>
      <c r="AM325" s="22"/>
      <c r="AN325" s="22"/>
    </row>
    <row r="326" spans="29:40" x14ac:dyDescent="0.25">
      <c r="AC326" s="22"/>
      <c r="AD326" s="22"/>
      <c r="AE326" s="22"/>
      <c r="AF326" s="22"/>
      <c r="AG326" s="22"/>
      <c r="AH326" s="22"/>
      <c r="AI326" s="22"/>
      <c r="AJ326" s="22"/>
      <c r="AK326" s="22"/>
      <c r="AL326" s="22"/>
      <c r="AM326" s="22"/>
      <c r="AN326" s="22"/>
    </row>
    <row r="327" spans="29:40" x14ac:dyDescent="0.25">
      <c r="AC327" s="22"/>
      <c r="AD327" s="22"/>
      <c r="AE327" s="22"/>
      <c r="AF327" s="22"/>
      <c r="AG327" s="22"/>
      <c r="AH327" s="22"/>
      <c r="AI327" s="22"/>
      <c r="AJ327" s="22"/>
      <c r="AK327" s="22"/>
      <c r="AL327" s="22"/>
      <c r="AM327" s="22"/>
      <c r="AN327" s="22"/>
    </row>
    <row r="328" spans="29:40" x14ac:dyDescent="0.25">
      <c r="AC328" s="22"/>
      <c r="AD328" s="22"/>
      <c r="AE328" s="22"/>
      <c r="AF328" s="22"/>
      <c r="AG328" s="22"/>
      <c r="AH328" s="22"/>
      <c r="AI328" s="22"/>
      <c r="AJ328" s="22"/>
      <c r="AK328" s="22"/>
      <c r="AL328" s="22"/>
      <c r="AM328" s="22"/>
      <c r="AN328" s="22"/>
    </row>
    <row r="329" spans="29:40" x14ac:dyDescent="0.25">
      <c r="AC329" s="22"/>
      <c r="AD329" s="22"/>
      <c r="AE329" s="22"/>
      <c r="AF329" s="22"/>
      <c r="AG329" s="22"/>
      <c r="AH329" s="22"/>
      <c r="AI329" s="22"/>
      <c r="AJ329" s="22"/>
      <c r="AK329" s="22"/>
      <c r="AL329" s="22"/>
      <c r="AM329" s="22"/>
      <c r="AN329" s="22"/>
    </row>
    <row r="330" spans="29:40" x14ac:dyDescent="0.25">
      <c r="AC330" s="22"/>
      <c r="AD330" s="22"/>
      <c r="AE330" s="22"/>
      <c r="AF330" s="22"/>
      <c r="AG330" s="22"/>
      <c r="AH330" s="22"/>
      <c r="AI330" s="22"/>
      <c r="AJ330" s="22"/>
      <c r="AK330" s="22"/>
      <c r="AL330" s="22"/>
      <c r="AM330" s="22"/>
      <c r="AN330" s="22"/>
    </row>
    <row r="331" spans="29:40" x14ac:dyDescent="0.25">
      <c r="AC331" s="22"/>
      <c r="AD331" s="22"/>
      <c r="AE331" s="22"/>
      <c r="AF331" s="22"/>
      <c r="AG331" s="22"/>
      <c r="AH331" s="22"/>
      <c r="AI331" s="22"/>
      <c r="AJ331" s="22"/>
      <c r="AK331" s="22"/>
      <c r="AL331" s="22"/>
      <c r="AM331" s="22"/>
      <c r="AN331" s="22"/>
    </row>
    <row r="332" spans="29:40" x14ac:dyDescent="0.25">
      <c r="AC332" s="22"/>
      <c r="AD332" s="22"/>
      <c r="AE332" s="22"/>
      <c r="AF332" s="22"/>
      <c r="AG332" s="22"/>
      <c r="AH332" s="22"/>
      <c r="AI332" s="22"/>
      <c r="AJ332" s="22"/>
      <c r="AK332" s="22"/>
      <c r="AL332" s="22"/>
      <c r="AM332" s="22"/>
      <c r="AN332" s="22"/>
    </row>
    <row r="333" spans="29:40" x14ac:dyDescent="0.25">
      <c r="AC333" s="22"/>
      <c r="AD333" s="22"/>
      <c r="AE333" s="22"/>
      <c r="AF333" s="22"/>
      <c r="AG333" s="22"/>
      <c r="AH333" s="22"/>
      <c r="AI333" s="22"/>
      <c r="AJ333" s="22"/>
      <c r="AK333" s="22"/>
      <c r="AL333" s="22"/>
      <c r="AM333" s="22"/>
      <c r="AN333" s="22"/>
    </row>
    <row r="334" spans="29:40" x14ac:dyDescent="0.25">
      <c r="AC334" s="22"/>
      <c r="AD334" s="22"/>
      <c r="AE334" s="22"/>
      <c r="AF334" s="22"/>
      <c r="AG334" s="22"/>
      <c r="AH334" s="22"/>
      <c r="AI334" s="22"/>
      <c r="AJ334" s="22"/>
      <c r="AK334" s="22"/>
      <c r="AL334" s="22"/>
      <c r="AM334" s="22"/>
      <c r="AN334" s="22"/>
    </row>
    <row r="335" spans="29:40" x14ac:dyDescent="0.25">
      <c r="AC335" s="22"/>
      <c r="AD335" s="22"/>
      <c r="AE335" s="22"/>
      <c r="AF335" s="22"/>
      <c r="AG335" s="22"/>
      <c r="AH335" s="22"/>
      <c r="AI335" s="22"/>
      <c r="AJ335" s="22"/>
      <c r="AK335" s="22"/>
      <c r="AL335" s="22"/>
      <c r="AM335" s="22"/>
      <c r="AN335" s="22"/>
    </row>
    <row r="336" spans="29:40" x14ac:dyDescent="0.25">
      <c r="AC336" s="22"/>
      <c r="AD336" s="22"/>
      <c r="AE336" s="22"/>
      <c r="AF336" s="22"/>
      <c r="AG336" s="22"/>
      <c r="AH336" s="22"/>
      <c r="AI336" s="22"/>
      <c r="AJ336" s="22"/>
      <c r="AK336" s="22"/>
      <c r="AL336" s="22"/>
      <c r="AM336" s="22"/>
      <c r="AN336" s="22"/>
    </row>
    <row r="337" spans="29:40" x14ac:dyDescent="0.25">
      <c r="AC337" s="22"/>
      <c r="AD337" s="22"/>
      <c r="AE337" s="22"/>
      <c r="AF337" s="22"/>
      <c r="AG337" s="22"/>
      <c r="AH337" s="22"/>
      <c r="AI337" s="22"/>
      <c r="AJ337" s="22"/>
      <c r="AK337" s="22"/>
      <c r="AL337" s="22"/>
      <c r="AM337" s="22"/>
      <c r="AN337" s="22"/>
    </row>
    <row r="338" spans="29:40" x14ac:dyDescent="0.25">
      <c r="AC338" s="22"/>
      <c r="AD338" s="22"/>
      <c r="AE338" s="22"/>
      <c r="AF338" s="22"/>
      <c r="AG338" s="22"/>
      <c r="AH338" s="22"/>
      <c r="AI338" s="22"/>
      <c r="AJ338" s="22"/>
      <c r="AK338" s="22"/>
      <c r="AL338" s="22"/>
      <c r="AM338" s="22"/>
      <c r="AN338" s="22"/>
    </row>
    <row r="339" spans="29:40" x14ac:dyDescent="0.25">
      <c r="AC339" s="22"/>
      <c r="AD339" s="22"/>
      <c r="AE339" s="22"/>
      <c r="AF339" s="22"/>
      <c r="AG339" s="22"/>
      <c r="AH339" s="22"/>
      <c r="AI339" s="22"/>
      <c r="AJ339" s="22"/>
      <c r="AK339" s="22"/>
      <c r="AL339" s="22"/>
      <c r="AM339" s="22"/>
      <c r="AN339" s="22"/>
    </row>
    <row r="340" spans="29:40" x14ac:dyDescent="0.25">
      <c r="AC340" s="22"/>
      <c r="AD340" s="22"/>
      <c r="AE340" s="22"/>
      <c r="AF340" s="22"/>
      <c r="AG340" s="22"/>
      <c r="AH340" s="22"/>
      <c r="AI340" s="22"/>
      <c r="AJ340" s="22"/>
      <c r="AK340" s="22"/>
      <c r="AL340" s="22"/>
      <c r="AM340" s="22"/>
      <c r="AN340" s="22"/>
    </row>
    <row r="341" spans="29:40" x14ac:dyDescent="0.25">
      <c r="AC341" s="22"/>
      <c r="AD341" s="22"/>
      <c r="AE341" s="22"/>
      <c r="AF341" s="22"/>
      <c r="AG341" s="22"/>
      <c r="AH341" s="22"/>
      <c r="AI341" s="22"/>
      <c r="AJ341" s="22"/>
      <c r="AK341" s="22"/>
      <c r="AL341" s="22"/>
      <c r="AM341" s="22"/>
      <c r="AN341" s="22"/>
    </row>
    <row r="342" spans="29:40" x14ac:dyDescent="0.25">
      <c r="AC342" s="22"/>
      <c r="AD342" s="22"/>
      <c r="AE342" s="22"/>
      <c r="AF342" s="22"/>
      <c r="AG342" s="22"/>
      <c r="AH342" s="22"/>
      <c r="AI342" s="22"/>
      <c r="AJ342" s="22"/>
      <c r="AK342" s="22"/>
      <c r="AL342" s="22"/>
      <c r="AM342" s="22"/>
      <c r="AN342" s="22"/>
    </row>
    <row r="343" spans="29:40" x14ac:dyDescent="0.25">
      <c r="AC343" s="22"/>
      <c r="AD343" s="22"/>
      <c r="AE343" s="22"/>
      <c r="AF343" s="22"/>
      <c r="AG343" s="22"/>
      <c r="AH343" s="22"/>
      <c r="AI343" s="22"/>
      <c r="AJ343" s="22"/>
      <c r="AK343" s="22"/>
      <c r="AL343" s="22"/>
      <c r="AM343" s="22"/>
      <c r="AN343" s="22"/>
    </row>
    <row r="344" spans="29:40" x14ac:dyDescent="0.25">
      <c r="AC344" s="22"/>
      <c r="AD344" s="22"/>
      <c r="AE344" s="22"/>
      <c r="AF344" s="22"/>
      <c r="AG344" s="22"/>
      <c r="AH344" s="22"/>
      <c r="AI344" s="22"/>
      <c r="AJ344" s="22"/>
      <c r="AK344" s="22"/>
      <c r="AL344" s="22"/>
      <c r="AM344" s="22"/>
      <c r="AN344" s="22"/>
    </row>
    <row r="345" spans="29:40" x14ac:dyDescent="0.25">
      <c r="AC345" s="22"/>
      <c r="AD345" s="22"/>
      <c r="AE345" s="22"/>
      <c r="AF345" s="22"/>
      <c r="AG345" s="22"/>
      <c r="AH345" s="22"/>
      <c r="AI345" s="22"/>
      <c r="AJ345" s="22"/>
      <c r="AK345" s="22"/>
      <c r="AL345" s="22"/>
      <c r="AM345" s="22"/>
      <c r="AN345" s="22"/>
    </row>
    <row r="346" spans="29:40" x14ac:dyDescent="0.25">
      <c r="AC346" s="22"/>
      <c r="AD346" s="22"/>
      <c r="AE346" s="22"/>
      <c r="AF346" s="22"/>
      <c r="AG346" s="22"/>
      <c r="AH346" s="22"/>
      <c r="AI346" s="22"/>
      <c r="AJ346" s="22"/>
      <c r="AK346" s="22"/>
      <c r="AL346" s="22"/>
      <c r="AM346" s="22"/>
      <c r="AN346" s="22"/>
    </row>
    <row r="347" spans="29:40" x14ac:dyDescent="0.25">
      <c r="AC347" s="22"/>
      <c r="AD347" s="22"/>
      <c r="AE347" s="22"/>
      <c r="AF347" s="22"/>
      <c r="AG347" s="22"/>
      <c r="AH347" s="22"/>
      <c r="AI347" s="22"/>
      <c r="AJ347" s="22"/>
      <c r="AK347" s="22"/>
      <c r="AL347" s="22"/>
      <c r="AM347" s="22"/>
      <c r="AN347" s="22"/>
    </row>
    <row r="348" spans="29:40" x14ac:dyDescent="0.25">
      <c r="AC348" s="22"/>
      <c r="AD348" s="22"/>
      <c r="AE348" s="22"/>
      <c r="AF348" s="22"/>
      <c r="AG348" s="22"/>
      <c r="AH348" s="22"/>
      <c r="AI348" s="22"/>
      <c r="AJ348" s="22"/>
      <c r="AK348" s="22"/>
      <c r="AL348" s="22"/>
      <c r="AM348" s="22"/>
      <c r="AN348" s="22"/>
    </row>
    <row r="349" spans="29:40" x14ac:dyDescent="0.25">
      <c r="AC349" s="22"/>
      <c r="AD349" s="22"/>
      <c r="AE349" s="22"/>
      <c r="AF349" s="22"/>
      <c r="AG349" s="22"/>
      <c r="AH349" s="22"/>
      <c r="AI349" s="22"/>
      <c r="AJ349" s="22"/>
      <c r="AK349" s="22"/>
      <c r="AL349" s="22"/>
      <c r="AM349" s="22"/>
      <c r="AN349" s="22"/>
    </row>
    <row r="350" spans="29:40" x14ac:dyDescent="0.25">
      <c r="AC350" s="22"/>
      <c r="AD350" s="22"/>
      <c r="AE350" s="22"/>
      <c r="AF350" s="22"/>
      <c r="AG350" s="22"/>
      <c r="AH350" s="22"/>
      <c r="AI350" s="22"/>
      <c r="AJ350" s="22"/>
      <c r="AK350" s="22"/>
      <c r="AL350" s="22"/>
      <c r="AM350" s="22"/>
      <c r="AN350" s="22"/>
    </row>
    <row r="351" spans="29:40" x14ac:dyDescent="0.25">
      <c r="AC351" s="22"/>
      <c r="AD351" s="22"/>
      <c r="AE351" s="22"/>
      <c r="AF351" s="22"/>
      <c r="AG351" s="22"/>
      <c r="AH351" s="22"/>
      <c r="AI351" s="22"/>
      <c r="AJ351" s="22"/>
      <c r="AK351" s="22"/>
      <c r="AL351" s="22"/>
      <c r="AM351" s="22"/>
      <c r="AN351" s="22"/>
    </row>
    <row r="352" spans="29:40" x14ac:dyDescent="0.25">
      <c r="AC352" s="22"/>
      <c r="AD352" s="22"/>
      <c r="AE352" s="22"/>
      <c r="AF352" s="22"/>
      <c r="AG352" s="22"/>
      <c r="AH352" s="22"/>
      <c r="AI352" s="22"/>
      <c r="AJ352" s="22"/>
      <c r="AK352" s="22"/>
      <c r="AL352" s="22"/>
      <c r="AM352" s="22"/>
      <c r="AN352" s="22"/>
    </row>
    <row r="353" spans="29:40" x14ac:dyDescent="0.25">
      <c r="AC353" s="22"/>
      <c r="AD353" s="22"/>
      <c r="AE353" s="22"/>
      <c r="AF353" s="22"/>
      <c r="AG353" s="22"/>
      <c r="AH353" s="22"/>
      <c r="AI353" s="22"/>
      <c r="AJ353" s="22"/>
      <c r="AK353" s="22"/>
      <c r="AL353" s="22"/>
      <c r="AM353" s="22"/>
      <c r="AN353" s="22"/>
    </row>
    <row r="354" spans="29:40" x14ac:dyDescent="0.25">
      <c r="AC354" s="22"/>
      <c r="AD354" s="22"/>
      <c r="AE354" s="22"/>
      <c r="AF354" s="22"/>
      <c r="AG354" s="22"/>
      <c r="AH354" s="22"/>
      <c r="AI354" s="22"/>
      <c r="AJ354" s="22"/>
      <c r="AK354" s="22"/>
      <c r="AL354" s="22"/>
      <c r="AM354" s="22"/>
      <c r="AN354" s="22"/>
    </row>
    <row r="355" spans="29:40" x14ac:dyDescent="0.25">
      <c r="AC355" s="22"/>
      <c r="AD355" s="22"/>
      <c r="AE355" s="22"/>
      <c r="AF355" s="22"/>
      <c r="AG355" s="22"/>
      <c r="AH355" s="22"/>
      <c r="AI355" s="22"/>
      <c r="AJ355" s="22"/>
      <c r="AK355" s="22"/>
      <c r="AL355" s="22"/>
      <c r="AM355" s="22"/>
      <c r="AN355" s="22"/>
    </row>
    <row r="356" spans="29:40" x14ac:dyDescent="0.25">
      <c r="AC356" s="22"/>
      <c r="AD356" s="22"/>
      <c r="AE356" s="22"/>
      <c r="AF356" s="22"/>
      <c r="AG356" s="22"/>
      <c r="AH356" s="22"/>
      <c r="AI356" s="22"/>
      <c r="AJ356" s="22"/>
      <c r="AK356" s="22"/>
      <c r="AL356" s="22"/>
      <c r="AM356" s="22"/>
      <c r="AN356" s="22"/>
    </row>
    <row r="357" spans="29:40" x14ac:dyDescent="0.25">
      <c r="AC357" s="22"/>
      <c r="AD357" s="22"/>
      <c r="AE357" s="22"/>
      <c r="AF357" s="22"/>
      <c r="AG357" s="22"/>
      <c r="AH357" s="22"/>
      <c r="AI357" s="22"/>
      <c r="AJ357" s="22"/>
      <c r="AK357" s="22"/>
      <c r="AL357" s="22"/>
      <c r="AM357" s="22"/>
      <c r="AN357" s="22"/>
    </row>
    <row r="358" spans="29:40" x14ac:dyDescent="0.25">
      <c r="AC358" s="22"/>
      <c r="AD358" s="22"/>
      <c r="AE358" s="22"/>
      <c r="AF358" s="22"/>
      <c r="AG358" s="22"/>
      <c r="AH358" s="22"/>
      <c r="AI358" s="22"/>
      <c r="AJ358" s="22"/>
      <c r="AK358" s="22"/>
      <c r="AL358" s="22"/>
      <c r="AM358" s="22"/>
      <c r="AN358" s="22"/>
    </row>
    <row r="359" spans="29:40" x14ac:dyDescent="0.25">
      <c r="AC359" s="22"/>
      <c r="AD359" s="22"/>
      <c r="AE359" s="22"/>
      <c r="AF359" s="22"/>
      <c r="AG359" s="22"/>
      <c r="AH359" s="22"/>
      <c r="AI359" s="22"/>
      <c r="AJ359" s="22"/>
      <c r="AK359" s="22"/>
      <c r="AL359" s="22"/>
      <c r="AM359" s="22"/>
      <c r="AN359" s="22"/>
    </row>
    <row r="360" spans="29:40" x14ac:dyDescent="0.25">
      <c r="AC360" s="22"/>
      <c r="AD360" s="22"/>
      <c r="AE360" s="22"/>
      <c r="AF360" s="22"/>
      <c r="AG360" s="22"/>
      <c r="AH360" s="22"/>
      <c r="AI360" s="22"/>
      <c r="AJ360" s="22"/>
      <c r="AK360" s="22"/>
      <c r="AL360" s="22"/>
      <c r="AM360" s="22"/>
      <c r="AN360" s="22"/>
    </row>
    <row r="361" spans="29:40" x14ac:dyDescent="0.25">
      <c r="AC361" s="22"/>
      <c r="AD361" s="22"/>
      <c r="AE361" s="22"/>
      <c r="AF361" s="22"/>
      <c r="AG361" s="22"/>
      <c r="AH361" s="22"/>
      <c r="AI361" s="22"/>
      <c r="AJ361" s="22"/>
      <c r="AK361" s="22"/>
      <c r="AL361" s="22"/>
      <c r="AM361" s="22"/>
      <c r="AN361" s="22"/>
    </row>
    <row r="362" spans="29:40" x14ac:dyDescent="0.25">
      <c r="AC362" s="22"/>
      <c r="AD362" s="22"/>
      <c r="AE362" s="22"/>
      <c r="AF362" s="22"/>
      <c r="AG362" s="22"/>
      <c r="AH362" s="22"/>
      <c r="AI362" s="22"/>
      <c r="AJ362" s="22"/>
      <c r="AK362" s="22"/>
      <c r="AL362" s="22"/>
      <c r="AM362" s="22"/>
      <c r="AN362" s="22"/>
    </row>
    <row r="363" spans="29:40" x14ac:dyDescent="0.25">
      <c r="AC363" s="22"/>
      <c r="AD363" s="22"/>
      <c r="AE363" s="22"/>
      <c r="AF363" s="22"/>
      <c r="AG363" s="22"/>
      <c r="AH363" s="22"/>
      <c r="AI363" s="22"/>
      <c r="AJ363" s="22"/>
      <c r="AK363" s="22"/>
      <c r="AL363" s="22"/>
      <c r="AM363" s="22"/>
      <c r="AN363" s="22"/>
    </row>
    <row r="364" spans="29:40" x14ac:dyDescent="0.25">
      <c r="AC364" s="22"/>
      <c r="AD364" s="22"/>
      <c r="AE364" s="22"/>
      <c r="AF364" s="22"/>
      <c r="AG364" s="22"/>
      <c r="AH364" s="22"/>
      <c r="AI364" s="22"/>
      <c r="AJ364" s="22"/>
      <c r="AK364" s="22"/>
      <c r="AL364" s="22"/>
      <c r="AM364" s="22"/>
      <c r="AN364" s="22"/>
    </row>
    <row r="365" spans="29:40" x14ac:dyDescent="0.25">
      <c r="AC365" s="22"/>
      <c r="AD365" s="22"/>
      <c r="AE365" s="22"/>
      <c r="AF365" s="22"/>
      <c r="AG365" s="22"/>
      <c r="AH365" s="22"/>
      <c r="AI365" s="22"/>
      <c r="AJ365" s="22"/>
      <c r="AK365" s="22"/>
      <c r="AL365" s="22"/>
      <c r="AM365" s="22"/>
      <c r="AN365" s="22"/>
    </row>
    <row r="366" spans="29:40" x14ac:dyDescent="0.25">
      <c r="AC366" s="22"/>
      <c r="AD366" s="22"/>
      <c r="AE366" s="22"/>
      <c r="AF366" s="22"/>
      <c r="AG366" s="22"/>
      <c r="AH366" s="22"/>
      <c r="AI366" s="22"/>
      <c r="AJ366" s="22"/>
      <c r="AK366" s="22"/>
      <c r="AL366" s="22"/>
      <c r="AM366" s="22"/>
      <c r="AN366" s="22"/>
    </row>
    <row r="367" spans="29:40" x14ac:dyDescent="0.25">
      <c r="AC367" s="22"/>
      <c r="AD367" s="22"/>
      <c r="AE367" s="22"/>
      <c r="AF367" s="22"/>
      <c r="AG367" s="22"/>
      <c r="AH367" s="22"/>
      <c r="AI367" s="22"/>
      <c r="AJ367" s="22"/>
      <c r="AK367" s="22"/>
      <c r="AL367" s="22"/>
      <c r="AM367" s="22"/>
      <c r="AN367" s="22"/>
    </row>
    <row r="368" spans="29:40" x14ac:dyDescent="0.25">
      <c r="AC368" s="22"/>
      <c r="AD368" s="22"/>
      <c r="AE368" s="22"/>
      <c r="AF368" s="22"/>
      <c r="AG368" s="22"/>
      <c r="AH368" s="22"/>
      <c r="AI368" s="22"/>
      <c r="AJ368" s="22"/>
      <c r="AK368" s="22"/>
      <c r="AL368" s="22"/>
      <c r="AM368" s="22"/>
      <c r="AN368" s="22"/>
    </row>
    <row r="369" spans="29:40" x14ac:dyDescent="0.25">
      <c r="AC369" s="22"/>
      <c r="AD369" s="22"/>
      <c r="AE369" s="22"/>
      <c r="AF369" s="22"/>
      <c r="AG369" s="22"/>
      <c r="AH369" s="22"/>
      <c r="AI369" s="22"/>
      <c r="AJ369" s="22"/>
      <c r="AK369" s="22"/>
      <c r="AL369" s="22"/>
      <c r="AM369" s="22"/>
      <c r="AN369" s="22"/>
    </row>
    <row r="370" spans="29:40" x14ac:dyDescent="0.25">
      <c r="AC370" s="22"/>
      <c r="AD370" s="22"/>
      <c r="AE370" s="22"/>
      <c r="AF370" s="22"/>
      <c r="AG370" s="22"/>
      <c r="AH370" s="22"/>
      <c r="AI370" s="22"/>
      <c r="AJ370" s="22"/>
      <c r="AK370" s="22"/>
      <c r="AL370" s="22"/>
      <c r="AM370" s="22"/>
      <c r="AN370" s="22"/>
    </row>
    <row r="371" spans="29:40" x14ac:dyDescent="0.25">
      <c r="AC371" s="22"/>
      <c r="AD371" s="22"/>
      <c r="AE371" s="22"/>
      <c r="AF371" s="22"/>
      <c r="AG371" s="22"/>
      <c r="AH371" s="22"/>
      <c r="AI371" s="22"/>
      <c r="AJ371" s="22"/>
      <c r="AK371" s="22"/>
      <c r="AL371" s="22"/>
      <c r="AM371" s="22"/>
      <c r="AN371" s="22"/>
    </row>
    <row r="372" spans="29:40" x14ac:dyDescent="0.25">
      <c r="AC372" s="22"/>
      <c r="AD372" s="22"/>
      <c r="AE372" s="22"/>
      <c r="AF372" s="22"/>
      <c r="AG372" s="22"/>
      <c r="AH372" s="22"/>
      <c r="AI372" s="22"/>
      <c r="AJ372" s="22"/>
      <c r="AK372" s="22"/>
      <c r="AL372" s="22"/>
      <c r="AM372" s="22"/>
      <c r="AN372" s="22"/>
    </row>
    <row r="373" spans="29:40" x14ac:dyDescent="0.25">
      <c r="AC373" s="22"/>
      <c r="AD373" s="22"/>
      <c r="AE373" s="22"/>
      <c r="AF373" s="22"/>
      <c r="AG373" s="22"/>
      <c r="AH373" s="22"/>
      <c r="AI373" s="22"/>
      <c r="AJ373" s="22"/>
      <c r="AK373" s="22"/>
      <c r="AL373" s="22"/>
      <c r="AM373" s="22"/>
      <c r="AN373" s="22"/>
    </row>
    <row r="374" spans="29:40" x14ac:dyDescent="0.25">
      <c r="AC374" s="22"/>
      <c r="AD374" s="22"/>
      <c r="AE374" s="22"/>
      <c r="AF374" s="22"/>
      <c r="AG374" s="22"/>
      <c r="AH374" s="22"/>
      <c r="AI374" s="22"/>
      <c r="AJ374" s="22"/>
      <c r="AK374" s="22"/>
      <c r="AL374" s="22"/>
      <c r="AM374" s="22"/>
      <c r="AN374" s="22"/>
    </row>
    <row r="375" spans="29:40" x14ac:dyDescent="0.25">
      <c r="AC375" s="22"/>
      <c r="AD375" s="22"/>
      <c r="AE375" s="22"/>
      <c r="AF375" s="22"/>
      <c r="AG375" s="22"/>
      <c r="AH375" s="22"/>
      <c r="AI375" s="22"/>
      <c r="AJ375" s="22"/>
      <c r="AK375" s="22"/>
      <c r="AL375" s="22"/>
      <c r="AM375" s="22"/>
      <c r="AN375" s="22"/>
    </row>
    <row r="376" spans="29:40" x14ac:dyDescent="0.25">
      <c r="AC376" s="22"/>
      <c r="AD376" s="22"/>
      <c r="AE376" s="22"/>
      <c r="AF376" s="22"/>
      <c r="AG376" s="22"/>
      <c r="AH376" s="22"/>
      <c r="AI376" s="22"/>
      <c r="AJ376" s="22"/>
      <c r="AK376" s="22"/>
      <c r="AL376" s="22"/>
      <c r="AM376" s="22"/>
      <c r="AN376" s="22"/>
    </row>
    <row r="377" spans="29:40" x14ac:dyDescent="0.25">
      <c r="AC377" s="22"/>
      <c r="AD377" s="22"/>
      <c r="AE377" s="22"/>
      <c r="AF377" s="22"/>
      <c r="AG377" s="22"/>
      <c r="AH377" s="22"/>
      <c r="AI377" s="22"/>
      <c r="AJ377" s="22"/>
      <c r="AK377" s="22"/>
      <c r="AL377" s="22"/>
      <c r="AM377" s="22"/>
      <c r="AN377" s="22"/>
    </row>
    <row r="378" spans="29:40" x14ac:dyDescent="0.25">
      <c r="AC378" s="22"/>
      <c r="AD378" s="22"/>
      <c r="AE378" s="22"/>
      <c r="AF378" s="22"/>
      <c r="AG378" s="22"/>
      <c r="AH378" s="22"/>
      <c r="AI378" s="22"/>
      <c r="AJ378" s="22"/>
      <c r="AK378" s="22"/>
      <c r="AL378" s="22"/>
      <c r="AM378" s="22"/>
      <c r="AN378" s="22"/>
    </row>
    <row r="379" spans="29:40" x14ac:dyDescent="0.25">
      <c r="AC379" s="22"/>
      <c r="AD379" s="22"/>
      <c r="AE379" s="22"/>
      <c r="AF379" s="22"/>
      <c r="AG379" s="22"/>
      <c r="AH379" s="22"/>
      <c r="AI379" s="22"/>
      <c r="AJ379" s="22"/>
      <c r="AK379" s="22"/>
      <c r="AL379" s="22"/>
      <c r="AM379" s="22"/>
      <c r="AN379" s="22"/>
    </row>
    <row r="380" spans="29:40" x14ac:dyDescent="0.25">
      <c r="AC380" s="22"/>
      <c r="AD380" s="22"/>
      <c r="AE380" s="22"/>
      <c r="AF380" s="22"/>
      <c r="AG380" s="22"/>
      <c r="AH380" s="22"/>
      <c r="AI380" s="22"/>
      <c r="AJ380" s="22"/>
      <c r="AK380" s="22"/>
      <c r="AL380" s="22"/>
      <c r="AM380" s="22"/>
      <c r="AN380" s="22"/>
    </row>
    <row r="381" spans="29:40" x14ac:dyDescent="0.25">
      <c r="AC381" s="22"/>
      <c r="AD381" s="22"/>
      <c r="AE381" s="22"/>
      <c r="AF381" s="22"/>
      <c r="AG381" s="22"/>
      <c r="AH381" s="22"/>
      <c r="AI381" s="22"/>
      <c r="AJ381" s="22"/>
      <c r="AK381" s="22"/>
      <c r="AL381" s="22"/>
      <c r="AM381" s="22"/>
      <c r="AN381" s="22"/>
    </row>
    <row r="382" spans="29:40" x14ac:dyDescent="0.25">
      <c r="AC382" s="22"/>
      <c r="AD382" s="22"/>
      <c r="AE382" s="22"/>
      <c r="AF382" s="22"/>
      <c r="AG382" s="22"/>
      <c r="AH382" s="22"/>
      <c r="AI382" s="22"/>
      <c r="AJ382" s="22"/>
      <c r="AK382" s="22"/>
      <c r="AL382" s="22"/>
      <c r="AM382" s="22"/>
      <c r="AN382" s="22"/>
    </row>
    <row r="383" spans="29:40" x14ac:dyDescent="0.25">
      <c r="AC383" s="22"/>
      <c r="AD383" s="22"/>
      <c r="AE383" s="22"/>
      <c r="AF383" s="22"/>
      <c r="AG383" s="22"/>
      <c r="AH383" s="22"/>
      <c r="AI383" s="22"/>
      <c r="AJ383" s="22"/>
      <c r="AK383" s="22"/>
      <c r="AL383" s="22"/>
      <c r="AM383" s="22"/>
      <c r="AN383" s="22"/>
    </row>
    <row r="384" spans="29:40" x14ac:dyDescent="0.25">
      <c r="AC384" s="22"/>
      <c r="AD384" s="22"/>
      <c r="AE384" s="22"/>
      <c r="AF384" s="22"/>
      <c r="AG384" s="22"/>
      <c r="AH384" s="22"/>
      <c r="AI384" s="22"/>
      <c r="AJ384" s="22"/>
      <c r="AK384" s="22"/>
      <c r="AL384" s="22"/>
      <c r="AM384" s="22"/>
      <c r="AN384" s="22"/>
    </row>
    <row r="385" spans="29:40" x14ac:dyDescent="0.25">
      <c r="AC385" s="22"/>
      <c r="AD385" s="22"/>
      <c r="AE385" s="22"/>
      <c r="AF385" s="22"/>
      <c r="AG385" s="22"/>
      <c r="AH385" s="22"/>
      <c r="AI385" s="22"/>
      <c r="AJ385" s="22"/>
      <c r="AK385" s="22"/>
      <c r="AL385" s="22"/>
      <c r="AM385" s="22"/>
      <c r="AN385" s="22"/>
    </row>
    <row r="386" spans="29:40" x14ac:dyDescent="0.25">
      <c r="AC386" s="22"/>
      <c r="AD386" s="22"/>
      <c r="AE386" s="22"/>
      <c r="AF386" s="22"/>
      <c r="AG386" s="22"/>
      <c r="AH386" s="22"/>
      <c r="AI386" s="22"/>
      <c r="AJ386" s="22"/>
      <c r="AK386" s="22"/>
      <c r="AL386" s="22"/>
      <c r="AM386" s="22"/>
      <c r="AN386" s="22"/>
    </row>
    <row r="387" spans="29:40" x14ac:dyDescent="0.25">
      <c r="AC387" s="22"/>
      <c r="AD387" s="22"/>
      <c r="AE387" s="22"/>
      <c r="AF387" s="22"/>
      <c r="AG387" s="22"/>
      <c r="AH387" s="22"/>
      <c r="AI387" s="22"/>
      <c r="AJ387" s="22"/>
      <c r="AK387" s="22"/>
      <c r="AL387" s="22"/>
      <c r="AM387" s="22"/>
      <c r="AN387" s="22"/>
    </row>
    <row r="388" spans="29:40" x14ac:dyDescent="0.25">
      <c r="AC388" s="22"/>
      <c r="AD388" s="22"/>
      <c r="AE388" s="22"/>
      <c r="AF388" s="22"/>
      <c r="AG388" s="22"/>
      <c r="AH388" s="22"/>
      <c r="AI388" s="22"/>
      <c r="AJ388" s="22"/>
      <c r="AK388" s="22"/>
      <c r="AL388" s="22"/>
      <c r="AM388" s="22"/>
      <c r="AN388" s="22"/>
    </row>
    <row r="389" spans="29:40" x14ac:dyDescent="0.25">
      <c r="AC389" s="22"/>
      <c r="AD389" s="22"/>
      <c r="AE389" s="22"/>
      <c r="AF389" s="22"/>
      <c r="AG389" s="22"/>
      <c r="AH389" s="22"/>
      <c r="AI389" s="22"/>
      <c r="AJ389" s="22"/>
      <c r="AK389" s="22"/>
      <c r="AL389" s="22"/>
      <c r="AM389" s="22"/>
      <c r="AN389" s="22"/>
    </row>
    <row r="390" spans="29:40" x14ac:dyDescent="0.25">
      <c r="AC390" s="22"/>
      <c r="AD390" s="22"/>
      <c r="AE390" s="22"/>
      <c r="AF390" s="22"/>
      <c r="AG390" s="22"/>
      <c r="AH390" s="22"/>
      <c r="AI390" s="22"/>
      <c r="AJ390" s="22"/>
      <c r="AK390" s="22"/>
      <c r="AL390" s="22"/>
      <c r="AM390" s="22"/>
      <c r="AN390" s="22"/>
    </row>
    <row r="391" spans="29:40" x14ac:dyDescent="0.25">
      <c r="AC391" s="22"/>
      <c r="AD391" s="22"/>
      <c r="AE391" s="22"/>
      <c r="AF391" s="22"/>
      <c r="AG391" s="22"/>
      <c r="AH391" s="22"/>
      <c r="AI391" s="22"/>
      <c r="AJ391" s="22"/>
      <c r="AK391" s="22"/>
      <c r="AL391" s="22"/>
      <c r="AM391" s="22"/>
      <c r="AN391" s="22"/>
    </row>
    <row r="392" spans="29:40" x14ac:dyDescent="0.25">
      <c r="AC392" s="22"/>
      <c r="AD392" s="22"/>
      <c r="AE392" s="22"/>
      <c r="AF392" s="22"/>
      <c r="AG392" s="22"/>
      <c r="AH392" s="22"/>
      <c r="AI392" s="22"/>
      <c r="AJ392" s="22"/>
      <c r="AK392" s="22"/>
      <c r="AL392" s="22"/>
      <c r="AM392" s="22"/>
      <c r="AN392" s="22"/>
    </row>
    <row r="393" spans="29:40" x14ac:dyDescent="0.25">
      <c r="AC393" s="22"/>
      <c r="AD393" s="22"/>
      <c r="AE393" s="22"/>
      <c r="AF393" s="22"/>
      <c r="AG393" s="22"/>
      <c r="AH393" s="22"/>
      <c r="AI393" s="22"/>
      <c r="AJ393" s="22"/>
      <c r="AK393" s="22"/>
      <c r="AL393" s="22"/>
      <c r="AM393" s="22"/>
      <c r="AN393" s="22"/>
    </row>
    <row r="394" spans="29:40" x14ac:dyDescent="0.25">
      <c r="AC394" s="22"/>
      <c r="AD394" s="22"/>
      <c r="AE394" s="22"/>
      <c r="AF394" s="22"/>
      <c r="AG394" s="22"/>
      <c r="AH394" s="22"/>
      <c r="AI394" s="22"/>
      <c r="AJ394" s="22"/>
      <c r="AK394" s="22"/>
      <c r="AL394" s="22"/>
      <c r="AM394" s="22"/>
      <c r="AN394" s="22"/>
    </row>
    <row r="395" spans="29:40" x14ac:dyDescent="0.25">
      <c r="AC395" s="22"/>
      <c r="AD395" s="22"/>
      <c r="AE395" s="22"/>
      <c r="AF395" s="22"/>
      <c r="AG395" s="22"/>
      <c r="AH395" s="22"/>
      <c r="AI395" s="22"/>
      <c r="AJ395" s="22"/>
      <c r="AK395" s="22"/>
      <c r="AL395" s="22"/>
      <c r="AM395" s="22"/>
      <c r="AN395" s="22"/>
    </row>
    <row r="396" spans="29:40" x14ac:dyDescent="0.25">
      <c r="AC396" s="22"/>
      <c r="AD396" s="22"/>
      <c r="AE396" s="22"/>
      <c r="AF396" s="22"/>
      <c r="AG396" s="22"/>
      <c r="AH396" s="22"/>
      <c r="AI396" s="22"/>
      <c r="AJ396" s="22"/>
      <c r="AK396" s="22"/>
      <c r="AL396" s="22"/>
      <c r="AM396" s="22"/>
      <c r="AN396" s="22"/>
    </row>
    <row r="397" spans="29:40" x14ac:dyDescent="0.25">
      <c r="AC397" s="22"/>
      <c r="AD397" s="22"/>
      <c r="AE397" s="22"/>
      <c r="AF397" s="22"/>
      <c r="AG397" s="22"/>
      <c r="AH397" s="22"/>
      <c r="AI397" s="22"/>
      <c r="AJ397" s="22"/>
      <c r="AK397" s="22"/>
      <c r="AL397" s="22"/>
      <c r="AM397" s="22"/>
      <c r="AN397" s="22"/>
    </row>
    <row r="398" spans="29:40" x14ac:dyDescent="0.25">
      <c r="AC398" s="22"/>
      <c r="AD398" s="22"/>
      <c r="AE398" s="22"/>
      <c r="AF398" s="22"/>
      <c r="AG398" s="22"/>
      <c r="AH398" s="22"/>
      <c r="AI398" s="22"/>
      <c r="AJ398" s="22"/>
      <c r="AK398" s="22"/>
      <c r="AL398" s="22"/>
      <c r="AM398" s="22"/>
      <c r="AN398" s="22"/>
    </row>
    <row r="399" spans="29:40" x14ac:dyDescent="0.25">
      <c r="AC399" s="22"/>
      <c r="AD399" s="22"/>
      <c r="AE399" s="22"/>
      <c r="AF399" s="22"/>
      <c r="AG399" s="22"/>
      <c r="AH399" s="22"/>
      <c r="AI399" s="22"/>
      <c r="AJ399" s="22"/>
      <c r="AK399" s="22"/>
      <c r="AL399" s="22"/>
      <c r="AM399" s="22"/>
      <c r="AN399" s="22"/>
    </row>
    <row r="400" spans="29:40" x14ac:dyDescent="0.25">
      <c r="AC400" s="22"/>
      <c r="AD400" s="22"/>
      <c r="AE400" s="22"/>
      <c r="AF400" s="22"/>
      <c r="AG400" s="22"/>
      <c r="AH400" s="22"/>
      <c r="AI400" s="22"/>
      <c r="AJ400" s="22"/>
      <c r="AK400" s="22"/>
      <c r="AL400" s="22"/>
      <c r="AM400" s="22"/>
      <c r="AN400" s="22"/>
    </row>
    <row r="401" spans="29:40" x14ac:dyDescent="0.25">
      <c r="AC401" s="22"/>
      <c r="AD401" s="22"/>
      <c r="AE401" s="22"/>
      <c r="AF401" s="22"/>
      <c r="AG401" s="22"/>
      <c r="AH401" s="22"/>
      <c r="AI401" s="22"/>
      <c r="AJ401" s="22"/>
      <c r="AK401" s="22"/>
      <c r="AL401" s="22"/>
      <c r="AM401" s="22"/>
      <c r="AN401" s="22"/>
    </row>
    <row r="402" spans="29:40" x14ac:dyDescent="0.25">
      <c r="AC402" s="22"/>
      <c r="AD402" s="22"/>
      <c r="AE402" s="22"/>
      <c r="AF402" s="22"/>
      <c r="AG402" s="22"/>
      <c r="AH402" s="22"/>
      <c r="AI402" s="22"/>
      <c r="AJ402" s="22"/>
      <c r="AK402" s="22"/>
      <c r="AL402" s="22"/>
      <c r="AM402" s="22"/>
      <c r="AN402" s="22"/>
    </row>
    <row r="403" spans="29:40" x14ac:dyDescent="0.25">
      <c r="AC403" s="22"/>
      <c r="AD403" s="22"/>
      <c r="AE403" s="22"/>
      <c r="AF403" s="22"/>
      <c r="AG403" s="22"/>
      <c r="AH403" s="22"/>
      <c r="AI403" s="22"/>
      <c r="AJ403" s="22"/>
      <c r="AK403" s="22"/>
      <c r="AL403" s="22"/>
      <c r="AM403" s="22"/>
      <c r="AN403" s="22"/>
    </row>
    <row r="404" spans="29:40" x14ac:dyDescent="0.25">
      <c r="AC404" s="22"/>
      <c r="AD404" s="22"/>
      <c r="AE404" s="22"/>
      <c r="AF404" s="22"/>
      <c r="AG404" s="22"/>
      <c r="AH404" s="22"/>
      <c r="AI404" s="22"/>
      <c r="AJ404" s="22"/>
      <c r="AK404" s="22"/>
      <c r="AL404" s="22"/>
      <c r="AM404" s="22"/>
      <c r="AN404" s="22"/>
    </row>
    <row r="405" spans="29:40" x14ac:dyDescent="0.25">
      <c r="AC405" s="22"/>
      <c r="AD405" s="22"/>
      <c r="AE405" s="22"/>
      <c r="AF405" s="22"/>
      <c r="AG405" s="22"/>
      <c r="AH405" s="22"/>
      <c r="AI405" s="22"/>
      <c r="AJ405" s="22"/>
      <c r="AK405" s="22"/>
      <c r="AL405" s="22"/>
      <c r="AM405" s="22"/>
      <c r="AN405" s="22"/>
    </row>
    <row r="406" spans="29:40" x14ac:dyDescent="0.25">
      <c r="AC406" s="22"/>
      <c r="AD406" s="22"/>
      <c r="AE406" s="22"/>
      <c r="AF406" s="22"/>
      <c r="AG406" s="22"/>
      <c r="AH406" s="22"/>
      <c r="AI406" s="22"/>
      <c r="AJ406" s="22"/>
      <c r="AK406" s="22"/>
      <c r="AL406" s="22"/>
      <c r="AM406" s="22"/>
      <c r="AN406" s="22"/>
    </row>
    <row r="407" spans="29:40" x14ac:dyDescent="0.25">
      <c r="AC407" s="22"/>
      <c r="AD407" s="22"/>
      <c r="AE407" s="22"/>
      <c r="AF407" s="22"/>
      <c r="AG407" s="22"/>
      <c r="AH407" s="22"/>
      <c r="AI407" s="22"/>
      <c r="AJ407" s="22"/>
      <c r="AK407" s="22"/>
      <c r="AL407" s="22"/>
      <c r="AM407" s="22"/>
      <c r="AN407" s="22"/>
    </row>
    <row r="408" spans="29:40" x14ac:dyDescent="0.25">
      <c r="AC408" s="22"/>
      <c r="AD408" s="22"/>
      <c r="AE408" s="22"/>
      <c r="AF408" s="22"/>
      <c r="AG408" s="22"/>
      <c r="AH408" s="22"/>
      <c r="AI408" s="22"/>
      <c r="AJ408" s="22"/>
      <c r="AK408" s="22"/>
      <c r="AL408" s="22"/>
      <c r="AM408" s="22"/>
      <c r="AN408" s="22"/>
    </row>
    <row r="409" spans="29:40" x14ac:dyDescent="0.25">
      <c r="AC409" s="22"/>
      <c r="AD409" s="22"/>
      <c r="AE409" s="22"/>
      <c r="AF409" s="22"/>
      <c r="AG409" s="22"/>
      <c r="AH409" s="22"/>
      <c r="AI409" s="22"/>
      <c r="AJ409" s="22"/>
      <c r="AK409" s="22"/>
      <c r="AL409" s="22"/>
      <c r="AM409" s="22"/>
      <c r="AN409" s="22"/>
    </row>
    <row r="410" spans="29:40" x14ac:dyDescent="0.25">
      <c r="AC410" s="22"/>
      <c r="AD410" s="22"/>
      <c r="AE410" s="22"/>
      <c r="AF410" s="22"/>
      <c r="AG410" s="22"/>
      <c r="AH410" s="22"/>
      <c r="AI410" s="22"/>
      <c r="AJ410" s="22"/>
      <c r="AK410" s="22"/>
      <c r="AL410" s="22"/>
      <c r="AM410" s="22"/>
      <c r="AN410" s="22"/>
    </row>
    <row r="411" spans="29:40" x14ac:dyDescent="0.25">
      <c r="AC411" s="22"/>
      <c r="AD411" s="22"/>
      <c r="AE411" s="22"/>
      <c r="AF411" s="22"/>
      <c r="AG411" s="22"/>
      <c r="AH411" s="22"/>
      <c r="AI411" s="22"/>
      <c r="AJ411" s="22"/>
      <c r="AK411" s="22"/>
      <c r="AL411" s="22"/>
      <c r="AM411" s="22"/>
      <c r="AN411" s="22"/>
    </row>
    <row r="412" spans="29:40" x14ac:dyDescent="0.25">
      <c r="AC412" s="22"/>
      <c r="AD412" s="22"/>
      <c r="AE412" s="22"/>
      <c r="AF412" s="22"/>
      <c r="AG412" s="22"/>
      <c r="AH412" s="22"/>
      <c r="AI412" s="22"/>
      <c r="AJ412" s="22"/>
      <c r="AK412" s="22"/>
      <c r="AL412" s="22"/>
      <c r="AM412" s="22"/>
      <c r="AN412" s="22"/>
    </row>
    <row r="413" spans="29:40" x14ac:dyDescent="0.25">
      <c r="AC413" s="22"/>
      <c r="AD413" s="22"/>
      <c r="AE413" s="22"/>
      <c r="AF413" s="22"/>
      <c r="AG413" s="22"/>
      <c r="AH413" s="22"/>
      <c r="AI413" s="22"/>
      <c r="AJ413" s="22"/>
      <c r="AK413" s="22"/>
      <c r="AL413" s="22"/>
      <c r="AM413" s="22"/>
      <c r="AN413" s="22"/>
    </row>
    <row r="414" spans="29:40" x14ac:dyDescent="0.25">
      <c r="AC414" s="22"/>
      <c r="AD414" s="22"/>
      <c r="AE414" s="22"/>
      <c r="AF414" s="22"/>
      <c r="AG414" s="22"/>
      <c r="AH414" s="22"/>
      <c r="AI414" s="22"/>
      <c r="AJ414" s="22"/>
      <c r="AK414" s="22"/>
      <c r="AL414" s="22"/>
      <c r="AM414" s="22"/>
      <c r="AN414" s="22"/>
    </row>
    <row r="415" spans="29:40" x14ac:dyDescent="0.25">
      <c r="AC415" s="22"/>
      <c r="AD415" s="22"/>
      <c r="AE415" s="22"/>
      <c r="AF415" s="22"/>
      <c r="AG415" s="22"/>
      <c r="AH415" s="22"/>
      <c r="AI415" s="22"/>
      <c r="AJ415" s="22"/>
      <c r="AK415" s="22"/>
      <c r="AL415" s="22"/>
      <c r="AM415" s="22"/>
      <c r="AN415" s="22"/>
    </row>
    <row r="416" spans="29:40" x14ac:dyDescent="0.25">
      <c r="AC416" s="22"/>
      <c r="AD416" s="22"/>
      <c r="AE416" s="22"/>
      <c r="AF416" s="22"/>
      <c r="AG416" s="22"/>
      <c r="AH416" s="22"/>
      <c r="AI416" s="22"/>
      <c r="AJ416" s="22"/>
      <c r="AK416" s="22"/>
      <c r="AL416" s="22"/>
      <c r="AM416" s="22"/>
      <c r="AN416" s="22"/>
    </row>
    <row r="417" spans="29:40" x14ac:dyDescent="0.25">
      <c r="AC417" s="22"/>
      <c r="AD417" s="22"/>
      <c r="AE417" s="22"/>
      <c r="AF417" s="22"/>
      <c r="AG417" s="22"/>
      <c r="AH417" s="22"/>
      <c r="AI417" s="22"/>
      <c r="AJ417" s="22"/>
      <c r="AK417" s="22"/>
      <c r="AL417" s="22"/>
      <c r="AM417" s="22"/>
      <c r="AN417" s="22"/>
    </row>
    <row r="418" spans="29:40" x14ac:dyDescent="0.25">
      <c r="AC418" s="22"/>
      <c r="AD418" s="22"/>
      <c r="AE418" s="22"/>
      <c r="AF418" s="22"/>
      <c r="AG418" s="22"/>
      <c r="AH418" s="22"/>
      <c r="AI418" s="22"/>
      <c r="AJ418" s="22"/>
      <c r="AK418" s="22"/>
      <c r="AL418" s="22"/>
      <c r="AM418" s="22"/>
      <c r="AN418" s="22"/>
    </row>
    <row r="419" spans="29:40" x14ac:dyDescent="0.25">
      <c r="AC419" s="22"/>
      <c r="AD419" s="22"/>
      <c r="AE419" s="22"/>
      <c r="AF419" s="22"/>
      <c r="AG419" s="22"/>
      <c r="AH419" s="22"/>
      <c r="AI419" s="22"/>
      <c r="AJ419" s="22"/>
      <c r="AK419" s="22"/>
      <c r="AL419" s="22"/>
      <c r="AM419" s="22"/>
      <c r="AN419" s="22"/>
    </row>
    <row r="420" spans="29:40" x14ac:dyDescent="0.25">
      <c r="AC420" s="22"/>
      <c r="AD420" s="22"/>
      <c r="AE420" s="22"/>
      <c r="AF420" s="22"/>
      <c r="AG420" s="22"/>
      <c r="AH420" s="22"/>
      <c r="AI420" s="22"/>
      <c r="AJ420" s="22"/>
      <c r="AK420" s="22"/>
      <c r="AL420" s="22"/>
      <c r="AM420" s="22"/>
      <c r="AN420" s="22"/>
    </row>
    <row r="421" spans="29:40" x14ac:dyDescent="0.25">
      <c r="AC421" s="22"/>
      <c r="AD421" s="22"/>
      <c r="AE421" s="22"/>
      <c r="AF421" s="22"/>
      <c r="AG421" s="22"/>
      <c r="AH421" s="22"/>
      <c r="AI421" s="22"/>
      <c r="AJ421" s="22"/>
      <c r="AK421" s="22"/>
      <c r="AL421" s="22"/>
      <c r="AM421" s="22"/>
      <c r="AN421" s="22"/>
    </row>
    <row r="422" spans="29:40" x14ac:dyDescent="0.25">
      <c r="AC422" s="22"/>
      <c r="AD422" s="22"/>
      <c r="AE422" s="22"/>
      <c r="AF422" s="22"/>
      <c r="AG422" s="22"/>
      <c r="AH422" s="22"/>
      <c r="AI422" s="22"/>
      <c r="AJ422" s="22"/>
      <c r="AK422" s="22"/>
      <c r="AL422" s="22"/>
      <c r="AM422" s="22"/>
      <c r="AN422" s="22"/>
    </row>
    <row r="423" spans="29:40" x14ac:dyDescent="0.25">
      <c r="AC423" s="22"/>
      <c r="AD423" s="22"/>
      <c r="AE423" s="22"/>
      <c r="AF423" s="22"/>
      <c r="AG423" s="22"/>
      <c r="AH423" s="22"/>
      <c r="AI423" s="22"/>
      <c r="AJ423" s="22"/>
      <c r="AK423" s="22"/>
      <c r="AL423" s="22"/>
      <c r="AM423" s="22"/>
      <c r="AN423" s="22"/>
    </row>
    <row r="424" spans="29:40" x14ac:dyDescent="0.25">
      <c r="AC424" s="22"/>
      <c r="AD424" s="22"/>
      <c r="AE424" s="22"/>
      <c r="AF424" s="22"/>
      <c r="AG424" s="22"/>
      <c r="AH424" s="22"/>
      <c r="AI424" s="22"/>
      <c r="AJ424" s="22"/>
      <c r="AK424" s="22"/>
      <c r="AL424" s="22"/>
      <c r="AM424" s="22"/>
      <c r="AN424" s="22"/>
    </row>
    <row r="425" spans="29:40" x14ac:dyDescent="0.25">
      <c r="AC425" s="22"/>
      <c r="AD425" s="22"/>
      <c r="AE425" s="22"/>
      <c r="AF425" s="22"/>
      <c r="AG425" s="22"/>
      <c r="AH425" s="22"/>
      <c r="AI425" s="22"/>
      <c r="AJ425" s="22"/>
      <c r="AK425" s="22"/>
      <c r="AL425" s="22"/>
      <c r="AM425" s="22"/>
      <c r="AN425" s="22"/>
    </row>
    <row r="426" spans="29:40" x14ac:dyDescent="0.25">
      <c r="AC426" s="22"/>
      <c r="AD426" s="22"/>
      <c r="AE426" s="22"/>
      <c r="AF426" s="22"/>
      <c r="AG426" s="22"/>
      <c r="AH426" s="22"/>
      <c r="AI426" s="22"/>
      <c r="AJ426" s="22"/>
      <c r="AK426" s="22"/>
      <c r="AL426" s="22"/>
      <c r="AM426" s="22"/>
      <c r="AN426" s="22"/>
    </row>
    <row r="427" spans="29:40" x14ac:dyDescent="0.25">
      <c r="AC427" s="22"/>
      <c r="AD427" s="22"/>
      <c r="AE427" s="22"/>
      <c r="AF427" s="22"/>
      <c r="AG427" s="22"/>
      <c r="AH427" s="22"/>
      <c r="AI427" s="22"/>
      <c r="AJ427" s="22"/>
      <c r="AK427" s="22"/>
      <c r="AL427" s="22"/>
      <c r="AM427" s="22"/>
      <c r="AN427" s="22"/>
    </row>
    <row r="428" spans="29:40" x14ac:dyDescent="0.25">
      <c r="AC428" s="22"/>
      <c r="AD428" s="22"/>
      <c r="AE428" s="22"/>
      <c r="AF428" s="22"/>
      <c r="AG428" s="22"/>
      <c r="AH428" s="22"/>
      <c r="AI428" s="22"/>
      <c r="AJ428" s="22"/>
      <c r="AK428" s="22"/>
      <c r="AL428" s="22"/>
      <c r="AM428" s="22"/>
      <c r="AN428" s="22"/>
    </row>
    <row r="429" spans="29:40" x14ac:dyDescent="0.25">
      <c r="AC429" s="22"/>
      <c r="AD429" s="22"/>
      <c r="AE429" s="22"/>
      <c r="AF429" s="22"/>
      <c r="AG429" s="22"/>
      <c r="AH429" s="22"/>
      <c r="AI429" s="22"/>
      <c r="AJ429" s="22"/>
      <c r="AK429" s="22"/>
      <c r="AL429" s="22"/>
      <c r="AM429" s="22"/>
      <c r="AN429" s="22"/>
    </row>
    <row r="430" spans="29:40" x14ac:dyDescent="0.25">
      <c r="AC430" s="22"/>
      <c r="AD430" s="22"/>
      <c r="AE430" s="22"/>
      <c r="AF430" s="22"/>
      <c r="AG430" s="22"/>
      <c r="AH430" s="22"/>
      <c r="AI430" s="22"/>
      <c r="AJ430" s="22"/>
      <c r="AK430" s="22"/>
      <c r="AL430" s="22"/>
      <c r="AM430" s="22"/>
      <c r="AN430" s="22"/>
    </row>
    <row r="431" spans="29:40" x14ac:dyDescent="0.25">
      <c r="AC431" s="22"/>
      <c r="AD431" s="22"/>
      <c r="AE431" s="22"/>
      <c r="AF431" s="22"/>
      <c r="AG431" s="22"/>
      <c r="AH431" s="22"/>
      <c r="AI431" s="22"/>
      <c r="AJ431" s="22"/>
      <c r="AK431" s="22"/>
      <c r="AL431" s="22"/>
      <c r="AM431" s="22"/>
      <c r="AN431" s="22"/>
    </row>
    <row r="432" spans="29:40" x14ac:dyDescent="0.25">
      <c r="AC432" s="22"/>
      <c r="AD432" s="22"/>
      <c r="AE432" s="22"/>
      <c r="AF432" s="22"/>
      <c r="AG432" s="22"/>
      <c r="AH432" s="22"/>
      <c r="AI432" s="22"/>
      <c r="AJ432" s="22"/>
      <c r="AK432" s="22"/>
      <c r="AL432" s="22"/>
      <c r="AM432" s="22"/>
      <c r="AN432" s="22"/>
    </row>
    <row r="433" spans="29:40" x14ac:dyDescent="0.25">
      <c r="AC433" s="22"/>
      <c r="AD433" s="22"/>
      <c r="AE433" s="22"/>
      <c r="AF433" s="22"/>
      <c r="AG433" s="22"/>
      <c r="AH433" s="22"/>
      <c r="AI433" s="22"/>
      <c r="AJ433" s="22"/>
      <c r="AK433" s="22"/>
      <c r="AL433" s="22"/>
      <c r="AM433" s="22"/>
      <c r="AN433" s="22"/>
    </row>
    <row r="434" spans="29:40" x14ac:dyDescent="0.25">
      <c r="AC434" s="22"/>
      <c r="AD434" s="22"/>
      <c r="AE434" s="22"/>
      <c r="AF434" s="22"/>
      <c r="AG434" s="22"/>
      <c r="AH434" s="22"/>
      <c r="AI434" s="22"/>
      <c r="AJ434" s="22"/>
      <c r="AK434" s="22"/>
      <c r="AL434" s="22"/>
      <c r="AM434" s="22"/>
      <c r="AN434" s="22"/>
    </row>
    <row r="435" spans="29:40" x14ac:dyDescent="0.25">
      <c r="AC435" s="22"/>
      <c r="AD435" s="22"/>
      <c r="AE435" s="22"/>
      <c r="AF435" s="22"/>
      <c r="AG435" s="22"/>
      <c r="AH435" s="22"/>
      <c r="AI435" s="22"/>
      <c r="AJ435" s="22"/>
      <c r="AK435" s="22"/>
      <c r="AL435" s="22"/>
      <c r="AM435" s="22"/>
      <c r="AN435" s="22"/>
    </row>
    <row r="436" spans="29:40" x14ac:dyDescent="0.25">
      <c r="AC436" s="22"/>
      <c r="AD436" s="22"/>
      <c r="AE436" s="22"/>
      <c r="AF436" s="22"/>
      <c r="AG436" s="22"/>
      <c r="AH436" s="22"/>
      <c r="AI436" s="22"/>
      <c r="AJ436" s="22"/>
      <c r="AK436" s="22"/>
      <c r="AL436" s="22"/>
      <c r="AM436" s="22"/>
      <c r="AN436" s="22"/>
    </row>
    <row r="437" spans="29:40" x14ac:dyDescent="0.25">
      <c r="AC437" s="22"/>
      <c r="AD437" s="22"/>
      <c r="AE437" s="22"/>
      <c r="AF437" s="22"/>
      <c r="AG437" s="22"/>
      <c r="AH437" s="22"/>
      <c r="AI437" s="22"/>
      <c r="AJ437" s="22"/>
      <c r="AK437" s="22"/>
      <c r="AL437" s="22"/>
      <c r="AM437" s="22"/>
      <c r="AN437" s="22"/>
    </row>
    <row r="438" spans="29:40" x14ac:dyDescent="0.25">
      <c r="AC438" s="22"/>
      <c r="AD438" s="22"/>
      <c r="AE438" s="22"/>
      <c r="AF438" s="22"/>
      <c r="AG438" s="22"/>
      <c r="AH438" s="22"/>
      <c r="AI438" s="22"/>
      <c r="AJ438" s="22"/>
      <c r="AK438" s="22"/>
      <c r="AL438" s="22"/>
      <c r="AM438" s="22"/>
      <c r="AN438" s="22"/>
    </row>
    <row r="439" spans="29:40" x14ac:dyDescent="0.25">
      <c r="AC439" s="22"/>
      <c r="AD439" s="22"/>
      <c r="AE439" s="22"/>
      <c r="AF439" s="22"/>
      <c r="AG439" s="22"/>
      <c r="AH439" s="22"/>
      <c r="AI439" s="22"/>
      <c r="AJ439" s="22"/>
      <c r="AK439" s="22"/>
      <c r="AL439" s="22"/>
      <c r="AM439" s="22"/>
      <c r="AN439" s="22"/>
    </row>
    <row r="440" spans="29:40" x14ac:dyDescent="0.25">
      <c r="AC440" s="22"/>
      <c r="AD440" s="22"/>
      <c r="AE440" s="22"/>
      <c r="AF440" s="22"/>
      <c r="AG440" s="22"/>
      <c r="AH440" s="22"/>
      <c r="AI440" s="22"/>
      <c r="AJ440" s="22"/>
      <c r="AK440" s="22"/>
      <c r="AL440" s="22"/>
      <c r="AM440" s="22"/>
      <c r="AN440" s="22"/>
    </row>
    <row r="441" spans="29:40" x14ac:dyDescent="0.25">
      <c r="AC441" s="22"/>
      <c r="AD441" s="22"/>
      <c r="AE441" s="22"/>
      <c r="AF441" s="22"/>
      <c r="AG441" s="22"/>
      <c r="AH441" s="22"/>
      <c r="AI441" s="22"/>
      <c r="AJ441" s="22"/>
      <c r="AK441" s="22"/>
      <c r="AL441" s="22"/>
      <c r="AM441" s="22"/>
      <c r="AN441" s="22"/>
    </row>
    <row r="442" spans="29:40" x14ac:dyDescent="0.25">
      <c r="AC442" s="22"/>
      <c r="AD442" s="22"/>
      <c r="AE442" s="22"/>
      <c r="AF442" s="22"/>
      <c r="AG442" s="22"/>
      <c r="AH442" s="22"/>
      <c r="AI442" s="22"/>
      <c r="AJ442" s="22"/>
      <c r="AK442" s="22"/>
      <c r="AL442" s="22"/>
      <c r="AM442" s="22"/>
      <c r="AN442" s="22"/>
    </row>
    <row r="443" spans="29:40" x14ac:dyDescent="0.25">
      <c r="AC443" s="22"/>
      <c r="AD443" s="22"/>
      <c r="AE443" s="22"/>
      <c r="AF443" s="22"/>
      <c r="AG443" s="22"/>
      <c r="AH443" s="22"/>
      <c r="AI443" s="22"/>
      <c r="AJ443" s="22"/>
      <c r="AK443" s="22"/>
      <c r="AL443" s="22"/>
      <c r="AM443" s="22"/>
      <c r="AN443" s="22"/>
    </row>
    <row r="444" spans="29:40" x14ac:dyDescent="0.25">
      <c r="AC444" s="22"/>
      <c r="AD444" s="22"/>
      <c r="AE444" s="22"/>
      <c r="AF444" s="22"/>
      <c r="AG444" s="22"/>
      <c r="AH444" s="22"/>
      <c r="AI444" s="22"/>
      <c r="AJ444" s="22"/>
      <c r="AK444" s="22"/>
      <c r="AL444" s="22"/>
      <c r="AM444" s="22"/>
      <c r="AN444" s="22"/>
    </row>
    <row r="445" spans="29:40" x14ac:dyDescent="0.25">
      <c r="AC445" s="22"/>
      <c r="AD445" s="22"/>
      <c r="AE445" s="22"/>
      <c r="AF445" s="22"/>
      <c r="AG445" s="22"/>
      <c r="AH445" s="22"/>
      <c r="AI445" s="22"/>
      <c r="AJ445" s="22"/>
      <c r="AK445" s="22"/>
      <c r="AL445" s="22"/>
      <c r="AM445" s="22"/>
      <c r="AN445" s="22"/>
    </row>
    <row r="446" spans="29:40" x14ac:dyDescent="0.25">
      <c r="AC446" s="22"/>
      <c r="AD446" s="22"/>
      <c r="AE446" s="22"/>
      <c r="AF446" s="22"/>
      <c r="AG446" s="22"/>
      <c r="AH446" s="22"/>
      <c r="AI446" s="22"/>
      <c r="AJ446" s="22"/>
      <c r="AK446" s="22"/>
      <c r="AL446" s="22"/>
      <c r="AM446" s="22"/>
      <c r="AN446" s="22"/>
    </row>
    <row r="447" spans="29:40" x14ac:dyDescent="0.25">
      <c r="AC447" s="22"/>
      <c r="AD447" s="22"/>
      <c r="AE447" s="22"/>
      <c r="AF447" s="22"/>
      <c r="AG447" s="22"/>
      <c r="AH447" s="22"/>
      <c r="AI447" s="22"/>
      <c r="AJ447" s="22"/>
      <c r="AK447" s="22"/>
      <c r="AL447" s="22"/>
      <c r="AM447" s="22"/>
      <c r="AN447" s="22"/>
    </row>
    <row r="448" spans="29:40" x14ac:dyDescent="0.25">
      <c r="AC448" s="22"/>
      <c r="AD448" s="22"/>
      <c r="AE448" s="22"/>
      <c r="AF448" s="22"/>
      <c r="AG448" s="22"/>
      <c r="AH448" s="22"/>
      <c r="AI448" s="22"/>
      <c r="AJ448" s="22"/>
      <c r="AK448" s="22"/>
      <c r="AL448" s="22"/>
      <c r="AM448" s="22"/>
      <c r="AN448" s="22"/>
    </row>
    <row r="449" spans="29:40" x14ac:dyDescent="0.25">
      <c r="AC449" s="22"/>
      <c r="AD449" s="22"/>
      <c r="AE449" s="22"/>
      <c r="AF449" s="22"/>
      <c r="AG449" s="22"/>
      <c r="AH449" s="22"/>
      <c r="AI449" s="22"/>
      <c r="AJ449" s="22"/>
      <c r="AK449" s="22"/>
      <c r="AL449" s="22"/>
      <c r="AM449" s="22"/>
      <c r="AN449" s="22"/>
    </row>
    <row r="450" spans="29:40" x14ac:dyDescent="0.25">
      <c r="AC450" s="22"/>
      <c r="AD450" s="22"/>
      <c r="AE450" s="22"/>
      <c r="AF450" s="22"/>
      <c r="AG450" s="22"/>
      <c r="AH450" s="22"/>
      <c r="AI450" s="22"/>
      <c r="AJ450" s="22"/>
      <c r="AK450" s="22"/>
      <c r="AL450" s="22"/>
      <c r="AM450" s="22"/>
      <c r="AN450" s="22"/>
    </row>
    <row r="451" spans="29:40" x14ac:dyDescent="0.25">
      <c r="AC451" s="22"/>
      <c r="AD451" s="22"/>
      <c r="AE451" s="22"/>
      <c r="AF451" s="22"/>
      <c r="AG451" s="22"/>
      <c r="AH451" s="22"/>
      <c r="AI451" s="22"/>
      <c r="AJ451" s="22"/>
      <c r="AK451" s="22"/>
      <c r="AL451" s="22"/>
      <c r="AM451" s="22"/>
      <c r="AN451" s="22"/>
    </row>
    <row r="452" spans="29:40" x14ac:dyDescent="0.25">
      <c r="AC452" s="22"/>
      <c r="AD452" s="22"/>
      <c r="AE452" s="22"/>
      <c r="AF452" s="22"/>
      <c r="AG452" s="22"/>
      <c r="AH452" s="22"/>
      <c r="AI452" s="22"/>
      <c r="AJ452" s="22"/>
      <c r="AK452" s="22"/>
      <c r="AL452" s="22"/>
      <c r="AM452" s="22"/>
      <c r="AN452" s="22"/>
    </row>
    <row r="453" spans="29:40" x14ac:dyDescent="0.25">
      <c r="AC453" s="22"/>
      <c r="AD453" s="22"/>
      <c r="AE453" s="22"/>
      <c r="AF453" s="22"/>
      <c r="AG453" s="22"/>
      <c r="AH453" s="22"/>
      <c r="AI453" s="22"/>
      <c r="AJ453" s="22"/>
      <c r="AK453" s="22"/>
      <c r="AL453" s="22"/>
      <c r="AM453" s="22"/>
      <c r="AN453" s="22"/>
    </row>
    <row r="454" spans="29:40" x14ac:dyDescent="0.25">
      <c r="AC454" s="22"/>
      <c r="AD454" s="22"/>
      <c r="AE454" s="22"/>
      <c r="AF454" s="22"/>
      <c r="AG454" s="22"/>
      <c r="AH454" s="22"/>
      <c r="AI454" s="22"/>
      <c r="AJ454" s="22"/>
      <c r="AK454" s="22"/>
      <c r="AL454" s="22"/>
      <c r="AM454" s="22"/>
      <c r="AN454" s="22"/>
    </row>
    <row r="455" spans="29:40" x14ac:dyDescent="0.25">
      <c r="AC455" s="22"/>
      <c r="AD455" s="22"/>
      <c r="AE455" s="22"/>
      <c r="AF455" s="22"/>
      <c r="AG455" s="22"/>
      <c r="AH455" s="22"/>
      <c r="AI455" s="22"/>
      <c r="AJ455" s="22"/>
      <c r="AK455" s="22"/>
      <c r="AL455" s="22"/>
      <c r="AM455" s="22"/>
      <c r="AN455" s="22"/>
    </row>
    <row r="456" spans="29:40" x14ac:dyDescent="0.25">
      <c r="AC456" s="22"/>
      <c r="AD456" s="22"/>
      <c r="AE456" s="22"/>
      <c r="AF456" s="22"/>
      <c r="AG456" s="22"/>
      <c r="AH456" s="22"/>
      <c r="AI456" s="22"/>
      <c r="AJ456" s="22"/>
      <c r="AK456" s="22"/>
      <c r="AL456" s="22"/>
      <c r="AM456" s="22"/>
      <c r="AN456" s="22"/>
    </row>
    <row r="457" spans="29:40" x14ac:dyDescent="0.25">
      <c r="AC457" s="22"/>
      <c r="AD457" s="22"/>
      <c r="AE457" s="22"/>
      <c r="AF457" s="22"/>
      <c r="AG457" s="22"/>
      <c r="AH457" s="22"/>
      <c r="AI457" s="22"/>
      <c r="AJ457" s="22"/>
      <c r="AK457" s="22"/>
      <c r="AL457" s="22"/>
      <c r="AM457" s="22"/>
      <c r="AN457" s="22"/>
    </row>
    <row r="458" spans="29:40" x14ac:dyDescent="0.25">
      <c r="AC458" s="22"/>
      <c r="AD458" s="22"/>
      <c r="AE458" s="22"/>
      <c r="AF458" s="22"/>
      <c r="AG458" s="22"/>
      <c r="AH458" s="22"/>
      <c r="AI458" s="22"/>
      <c r="AJ458" s="22"/>
      <c r="AK458" s="22"/>
      <c r="AL458" s="22"/>
      <c r="AM458" s="22"/>
      <c r="AN458" s="22"/>
    </row>
    <row r="459" spans="29:40" x14ac:dyDescent="0.25">
      <c r="AC459" s="22"/>
      <c r="AD459" s="22"/>
      <c r="AE459" s="22"/>
      <c r="AF459" s="22"/>
      <c r="AG459" s="22"/>
      <c r="AH459" s="22"/>
      <c r="AI459" s="22"/>
      <c r="AJ459" s="22"/>
      <c r="AK459" s="22"/>
      <c r="AL459" s="22"/>
      <c r="AM459" s="22"/>
      <c r="AN459" s="22"/>
    </row>
    <row r="460" spans="29:40" x14ac:dyDescent="0.25">
      <c r="AC460" s="22"/>
      <c r="AD460" s="22"/>
      <c r="AE460" s="22"/>
      <c r="AF460" s="22"/>
      <c r="AG460" s="22"/>
      <c r="AH460" s="22"/>
      <c r="AI460" s="22"/>
      <c r="AJ460" s="22"/>
      <c r="AK460" s="22"/>
      <c r="AL460" s="22"/>
      <c r="AM460" s="22"/>
      <c r="AN460" s="22"/>
    </row>
    <row r="461" spans="29:40" x14ac:dyDescent="0.25">
      <c r="AC461" s="22"/>
      <c r="AD461" s="22"/>
      <c r="AE461" s="22"/>
      <c r="AF461" s="22"/>
      <c r="AG461" s="22"/>
      <c r="AH461" s="22"/>
      <c r="AI461" s="22"/>
      <c r="AJ461" s="22"/>
      <c r="AK461" s="22"/>
      <c r="AL461" s="22"/>
      <c r="AM461" s="22"/>
      <c r="AN461" s="22"/>
    </row>
    <row r="462" spans="29:40" x14ac:dyDescent="0.25">
      <c r="AC462" s="22"/>
      <c r="AD462" s="22"/>
      <c r="AE462" s="22"/>
      <c r="AF462" s="22"/>
      <c r="AG462" s="22"/>
      <c r="AH462" s="22"/>
      <c r="AI462" s="22"/>
      <c r="AJ462" s="22"/>
      <c r="AK462" s="22"/>
      <c r="AL462" s="22"/>
      <c r="AM462" s="22"/>
      <c r="AN462" s="22"/>
    </row>
    <row r="463" spans="29:40" x14ac:dyDescent="0.25">
      <c r="AC463" s="22"/>
      <c r="AD463" s="22"/>
      <c r="AE463" s="22"/>
      <c r="AF463" s="22"/>
      <c r="AG463" s="22"/>
      <c r="AH463" s="22"/>
      <c r="AI463" s="22"/>
      <c r="AJ463" s="22"/>
      <c r="AK463" s="22"/>
      <c r="AL463" s="22"/>
      <c r="AM463" s="22"/>
      <c r="AN463" s="22"/>
    </row>
    <row r="464" spans="29:40" x14ac:dyDescent="0.25">
      <c r="AC464" s="22"/>
      <c r="AD464" s="22"/>
      <c r="AE464" s="22"/>
      <c r="AF464" s="22"/>
      <c r="AG464" s="22"/>
      <c r="AH464" s="22"/>
      <c r="AI464" s="22"/>
      <c r="AJ464" s="22"/>
      <c r="AK464" s="22"/>
      <c r="AL464" s="22"/>
      <c r="AM464" s="22"/>
      <c r="AN464" s="22"/>
    </row>
    <row r="465" spans="29:40" x14ac:dyDescent="0.25">
      <c r="AC465" s="22"/>
      <c r="AD465" s="22"/>
      <c r="AE465" s="22"/>
      <c r="AF465" s="22"/>
      <c r="AG465" s="22"/>
      <c r="AH465" s="22"/>
      <c r="AI465" s="22"/>
      <c r="AJ465" s="22"/>
      <c r="AK465" s="22"/>
      <c r="AL465" s="22"/>
      <c r="AM465" s="22"/>
      <c r="AN465" s="22"/>
    </row>
    <row r="466" spans="29:40" x14ac:dyDescent="0.25">
      <c r="AC466" s="22"/>
      <c r="AD466" s="22"/>
      <c r="AE466" s="22"/>
      <c r="AF466" s="22"/>
      <c r="AG466" s="22"/>
      <c r="AH466" s="22"/>
      <c r="AI466" s="22"/>
      <c r="AJ466" s="22"/>
      <c r="AK466" s="22"/>
      <c r="AL466" s="22"/>
      <c r="AM466" s="22"/>
      <c r="AN466" s="22"/>
    </row>
    <row r="467" spans="29:40" x14ac:dyDescent="0.25">
      <c r="AC467" s="22"/>
      <c r="AD467" s="22"/>
      <c r="AE467" s="22"/>
      <c r="AF467" s="22"/>
      <c r="AG467" s="22"/>
      <c r="AH467" s="22"/>
      <c r="AI467" s="22"/>
      <c r="AJ467" s="22"/>
      <c r="AK467" s="22"/>
      <c r="AL467" s="22"/>
      <c r="AM467" s="22"/>
      <c r="AN467" s="22"/>
    </row>
    <row r="468" spans="29:40" x14ac:dyDescent="0.25">
      <c r="AC468" s="22"/>
      <c r="AD468" s="22"/>
      <c r="AE468" s="22"/>
      <c r="AF468" s="22"/>
      <c r="AG468" s="22"/>
      <c r="AH468" s="22"/>
      <c r="AI468" s="22"/>
      <c r="AJ468" s="22"/>
      <c r="AK468" s="22"/>
      <c r="AL468" s="22"/>
      <c r="AM468" s="22"/>
      <c r="AN468" s="22"/>
    </row>
    <row r="469" spans="29:40" x14ac:dyDescent="0.25">
      <c r="AC469" s="22"/>
      <c r="AD469" s="22"/>
      <c r="AE469" s="22"/>
      <c r="AF469" s="22"/>
      <c r="AG469" s="22"/>
      <c r="AH469" s="22"/>
      <c r="AI469" s="22"/>
      <c r="AJ469" s="22"/>
      <c r="AK469" s="22"/>
      <c r="AL469" s="22"/>
      <c r="AM469" s="22"/>
      <c r="AN469" s="22"/>
    </row>
    <row r="470" spans="29:40" x14ac:dyDescent="0.25">
      <c r="AC470" s="22"/>
      <c r="AD470" s="22"/>
      <c r="AE470" s="22"/>
      <c r="AF470" s="22"/>
      <c r="AG470" s="22"/>
      <c r="AH470" s="22"/>
      <c r="AI470" s="22"/>
      <c r="AJ470" s="22"/>
      <c r="AK470" s="22"/>
      <c r="AL470" s="22"/>
      <c r="AM470" s="22"/>
      <c r="AN470" s="22"/>
    </row>
    <row r="471" spans="29:40" x14ac:dyDescent="0.25">
      <c r="AC471" s="22"/>
      <c r="AD471" s="22"/>
      <c r="AE471" s="22"/>
      <c r="AF471" s="22"/>
      <c r="AG471" s="22"/>
      <c r="AH471" s="22"/>
      <c r="AI471" s="22"/>
      <c r="AJ471" s="22"/>
      <c r="AK471" s="22"/>
      <c r="AL471" s="22"/>
      <c r="AM471" s="22"/>
      <c r="AN471" s="22"/>
    </row>
    <row r="472" spans="29:40" x14ac:dyDescent="0.25">
      <c r="AC472" s="22"/>
      <c r="AD472" s="22"/>
      <c r="AE472" s="22"/>
      <c r="AF472" s="22"/>
      <c r="AG472" s="22"/>
      <c r="AH472" s="22"/>
      <c r="AI472" s="22"/>
      <c r="AJ472" s="22"/>
      <c r="AK472" s="22"/>
      <c r="AL472" s="22"/>
      <c r="AM472" s="22"/>
      <c r="AN472" s="22"/>
    </row>
    <row r="473" spans="29:40" x14ac:dyDescent="0.25">
      <c r="AC473" s="22"/>
      <c r="AD473" s="22"/>
      <c r="AE473" s="22"/>
      <c r="AF473" s="22"/>
      <c r="AG473" s="22"/>
      <c r="AH473" s="22"/>
      <c r="AI473" s="22"/>
      <c r="AJ473" s="22"/>
      <c r="AK473" s="22"/>
      <c r="AL473" s="22"/>
      <c r="AM473" s="22"/>
      <c r="AN473" s="22"/>
    </row>
    <row r="474" spans="29:40" x14ac:dyDescent="0.25">
      <c r="AC474" s="22"/>
      <c r="AD474" s="22"/>
      <c r="AE474" s="22"/>
      <c r="AF474" s="22"/>
      <c r="AG474" s="22"/>
      <c r="AH474" s="22"/>
      <c r="AI474" s="22"/>
      <c r="AJ474" s="22"/>
      <c r="AK474" s="22"/>
      <c r="AL474" s="22"/>
      <c r="AM474" s="22"/>
      <c r="AN474" s="22"/>
    </row>
    <row r="475" spans="29:40" x14ac:dyDescent="0.25">
      <c r="AC475" s="22"/>
      <c r="AD475" s="22"/>
      <c r="AE475" s="22"/>
      <c r="AF475" s="22"/>
      <c r="AG475" s="22"/>
      <c r="AH475" s="22"/>
      <c r="AI475" s="22"/>
      <c r="AJ475" s="22"/>
      <c r="AK475" s="22"/>
      <c r="AL475" s="22"/>
      <c r="AM475" s="22"/>
      <c r="AN475" s="22"/>
    </row>
    <row r="476" spans="29:40" x14ac:dyDescent="0.25">
      <c r="AC476" s="22"/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</row>
    <row r="477" spans="29:40" x14ac:dyDescent="0.25">
      <c r="AC477" s="22"/>
      <c r="AD477" s="22"/>
      <c r="AE477" s="22"/>
      <c r="AF477" s="22"/>
      <c r="AG477" s="22"/>
      <c r="AH477" s="22"/>
      <c r="AI477" s="22"/>
      <c r="AJ477" s="22"/>
      <c r="AK477" s="22"/>
      <c r="AL477" s="22"/>
      <c r="AM477" s="22"/>
      <c r="AN477" s="22"/>
    </row>
    <row r="478" spans="29:40" x14ac:dyDescent="0.25">
      <c r="AC478" s="22"/>
      <c r="AD478" s="22"/>
      <c r="AE478" s="22"/>
      <c r="AF478" s="22"/>
      <c r="AG478" s="22"/>
      <c r="AH478" s="22"/>
      <c r="AI478" s="22"/>
      <c r="AJ478" s="22"/>
      <c r="AK478" s="22"/>
      <c r="AL478" s="22"/>
      <c r="AM478" s="22"/>
      <c r="AN478" s="22"/>
    </row>
    <row r="479" spans="29:40" x14ac:dyDescent="0.25">
      <c r="AC479" s="22"/>
      <c r="AD479" s="22"/>
      <c r="AE479" s="22"/>
      <c r="AF479" s="22"/>
      <c r="AG479" s="22"/>
      <c r="AH479" s="22"/>
      <c r="AI479" s="22"/>
      <c r="AJ479" s="22"/>
      <c r="AK479" s="22"/>
      <c r="AL479" s="22"/>
      <c r="AM479" s="22"/>
      <c r="AN479" s="22"/>
    </row>
    <row r="480" spans="29:40" x14ac:dyDescent="0.25">
      <c r="AC480" s="22"/>
      <c r="AD480" s="22"/>
      <c r="AE480" s="22"/>
      <c r="AF480" s="22"/>
      <c r="AG480" s="22"/>
      <c r="AH480" s="22"/>
      <c r="AI480" s="22"/>
      <c r="AJ480" s="22"/>
      <c r="AK480" s="22"/>
      <c r="AL480" s="22"/>
      <c r="AM480" s="22"/>
      <c r="AN480" s="22"/>
    </row>
    <row r="481" spans="29:40" x14ac:dyDescent="0.25">
      <c r="AC481" s="22"/>
      <c r="AD481" s="22"/>
      <c r="AE481" s="22"/>
      <c r="AF481" s="22"/>
      <c r="AG481" s="22"/>
      <c r="AH481" s="22"/>
      <c r="AI481" s="22"/>
      <c r="AJ481" s="22"/>
      <c r="AK481" s="22"/>
      <c r="AL481" s="22"/>
      <c r="AM481" s="22"/>
      <c r="AN481" s="22"/>
    </row>
    <row r="482" spans="29:40" x14ac:dyDescent="0.25">
      <c r="AC482" s="22"/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</row>
    <row r="483" spans="29:40" x14ac:dyDescent="0.25">
      <c r="AC483" s="22"/>
      <c r="AD483" s="22"/>
      <c r="AE483" s="22"/>
      <c r="AF483" s="22"/>
      <c r="AG483" s="22"/>
      <c r="AH483" s="22"/>
      <c r="AI483" s="22"/>
      <c r="AJ483" s="22"/>
      <c r="AK483" s="22"/>
      <c r="AL483" s="22"/>
      <c r="AM483" s="22"/>
      <c r="AN483" s="22"/>
    </row>
    <row r="484" spans="29:40" x14ac:dyDescent="0.25">
      <c r="AC484" s="22"/>
      <c r="AD484" s="22"/>
      <c r="AE484" s="22"/>
      <c r="AF484" s="22"/>
      <c r="AG484" s="22"/>
      <c r="AH484" s="22"/>
      <c r="AI484" s="22"/>
      <c r="AJ484" s="22"/>
      <c r="AK484" s="22"/>
      <c r="AL484" s="22"/>
      <c r="AM484" s="22"/>
      <c r="AN484" s="22"/>
    </row>
    <row r="485" spans="29:40" x14ac:dyDescent="0.25">
      <c r="AC485" s="22"/>
      <c r="AD485" s="22"/>
      <c r="AE485" s="22"/>
      <c r="AF485" s="22"/>
      <c r="AG485" s="22"/>
      <c r="AH485" s="22"/>
      <c r="AI485" s="22"/>
      <c r="AJ485" s="22"/>
      <c r="AK485" s="22"/>
      <c r="AL485" s="22"/>
      <c r="AM485" s="22"/>
      <c r="AN485" s="22"/>
    </row>
    <row r="486" spans="29:40" x14ac:dyDescent="0.25">
      <c r="AC486" s="22"/>
      <c r="AD486" s="22"/>
      <c r="AE486" s="22"/>
      <c r="AF486" s="22"/>
      <c r="AG486" s="22"/>
      <c r="AH486" s="22"/>
      <c r="AI486" s="22"/>
      <c r="AJ486" s="22"/>
      <c r="AK486" s="22"/>
      <c r="AL486" s="22"/>
      <c r="AM486" s="22"/>
      <c r="AN486" s="22"/>
    </row>
    <row r="487" spans="29:40" x14ac:dyDescent="0.25">
      <c r="AC487" s="22"/>
      <c r="AD487" s="22"/>
      <c r="AE487" s="22"/>
      <c r="AF487" s="22"/>
      <c r="AG487" s="22"/>
      <c r="AH487" s="22"/>
      <c r="AI487" s="22"/>
      <c r="AJ487" s="22"/>
      <c r="AK487" s="22"/>
      <c r="AL487" s="22"/>
      <c r="AM487" s="22"/>
      <c r="AN487" s="22"/>
    </row>
    <row r="488" spans="29:40" x14ac:dyDescent="0.25">
      <c r="AC488" s="22"/>
      <c r="AD488" s="22"/>
      <c r="AE488" s="22"/>
      <c r="AF488" s="22"/>
      <c r="AG488" s="22"/>
      <c r="AH488" s="22"/>
      <c r="AI488" s="22"/>
      <c r="AJ488" s="22"/>
      <c r="AK488" s="22"/>
      <c r="AL488" s="22"/>
      <c r="AM488" s="22"/>
      <c r="AN488" s="22"/>
    </row>
    <row r="489" spans="29:40" x14ac:dyDescent="0.25">
      <c r="AC489" s="22"/>
      <c r="AD489" s="22"/>
      <c r="AE489" s="22"/>
      <c r="AF489" s="22"/>
      <c r="AG489" s="22"/>
      <c r="AH489" s="22"/>
      <c r="AI489" s="22"/>
      <c r="AJ489" s="22"/>
      <c r="AK489" s="22"/>
      <c r="AL489" s="22"/>
      <c r="AM489" s="22"/>
      <c r="AN489" s="22"/>
    </row>
    <row r="490" spans="29:40" x14ac:dyDescent="0.25">
      <c r="AC490" s="22"/>
      <c r="AD490" s="22"/>
      <c r="AE490" s="22"/>
      <c r="AF490" s="22"/>
      <c r="AG490" s="22"/>
      <c r="AH490" s="22"/>
      <c r="AI490" s="22"/>
      <c r="AJ490" s="22"/>
      <c r="AK490" s="22"/>
      <c r="AL490" s="22"/>
      <c r="AM490" s="22"/>
      <c r="AN490" s="22"/>
    </row>
    <row r="491" spans="29:40" x14ac:dyDescent="0.25">
      <c r="AC491" s="22"/>
      <c r="AD491" s="22"/>
      <c r="AE491" s="22"/>
      <c r="AF491" s="22"/>
      <c r="AG491" s="22"/>
      <c r="AH491" s="22"/>
      <c r="AI491" s="22"/>
      <c r="AJ491" s="22"/>
      <c r="AK491" s="22"/>
      <c r="AL491" s="22"/>
      <c r="AM491" s="22"/>
      <c r="AN491" s="22"/>
    </row>
    <row r="492" spans="29:40" x14ac:dyDescent="0.25">
      <c r="AC492" s="22"/>
      <c r="AD492" s="22"/>
      <c r="AE492" s="22"/>
      <c r="AF492" s="22"/>
      <c r="AG492" s="22"/>
      <c r="AH492" s="22"/>
      <c r="AI492" s="22"/>
      <c r="AJ492" s="22"/>
      <c r="AK492" s="22"/>
      <c r="AL492" s="22"/>
      <c r="AM492" s="22"/>
      <c r="AN492" s="22"/>
    </row>
    <row r="493" spans="29:40" x14ac:dyDescent="0.25">
      <c r="AC493" s="22"/>
      <c r="AD493" s="22"/>
      <c r="AE493" s="22"/>
      <c r="AF493" s="22"/>
      <c r="AG493" s="22"/>
      <c r="AH493" s="22"/>
      <c r="AI493" s="22"/>
      <c r="AJ493" s="22"/>
      <c r="AK493" s="22"/>
      <c r="AL493" s="22"/>
      <c r="AM493" s="22"/>
      <c r="AN493" s="22"/>
    </row>
    <row r="494" spans="29:40" x14ac:dyDescent="0.25">
      <c r="AC494" s="22"/>
      <c r="AD494" s="22"/>
      <c r="AE494" s="22"/>
      <c r="AF494" s="22"/>
      <c r="AG494" s="22"/>
      <c r="AH494" s="22"/>
      <c r="AI494" s="22"/>
      <c r="AJ494" s="22"/>
      <c r="AK494" s="22"/>
      <c r="AL494" s="22"/>
      <c r="AM494" s="22"/>
      <c r="AN494" s="22"/>
    </row>
    <row r="495" spans="29:40" x14ac:dyDescent="0.25">
      <c r="AC495" s="22"/>
      <c r="AD495" s="22"/>
      <c r="AE495" s="22"/>
      <c r="AF495" s="22"/>
      <c r="AG495" s="22"/>
      <c r="AH495" s="22"/>
      <c r="AI495" s="22"/>
      <c r="AJ495" s="22"/>
      <c r="AK495" s="22"/>
      <c r="AL495" s="22"/>
      <c r="AM495" s="22"/>
      <c r="AN495" s="22"/>
    </row>
    <row r="496" spans="29:40" x14ac:dyDescent="0.25">
      <c r="AC496" s="22"/>
      <c r="AD496" s="22"/>
      <c r="AE496" s="22"/>
      <c r="AF496" s="22"/>
      <c r="AG496" s="22"/>
      <c r="AH496" s="22"/>
      <c r="AI496" s="22"/>
      <c r="AJ496" s="22"/>
      <c r="AK496" s="22"/>
      <c r="AL496" s="22"/>
      <c r="AM496" s="22"/>
      <c r="AN496" s="22"/>
    </row>
    <row r="497" spans="29:40" x14ac:dyDescent="0.25">
      <c r="AC497" s="22"/>
      <c r="AD497" s="22"/>
      <c r="AE497" s="22"/>
      <c r="AF497" s="22"/>
      <c r="AG497" s="22"/>
      <c r="AH497" s="22"/>
      <c r="AI497" s="22"/>
      <c r="AJ497" s="22"/>
      <c r="AK497" s="22"/>
      <c r="AL497" s="22"/>
      <c r="AM497" s="22"/>
      <c r="AN497" s="22"/>
    </row>
    <row r="498" spans="29:40" x14ac:dyDescent="0.25">
      <c r="AC498" s="22"/>
      <c r="AD498" s="22"/>
      <c r="AE498" s="22"/>
      <c r="AF498" s="22"/>
      <c r="AG498" s="22"/>
      <c r="AH498" s="22"/>
      <c r="AI498" s="22"/>
      <c r="AJ498" s="22"/>
      <c r="AK498" s="22"/>
      <c r="AL498" s="22"/>
      <c r="AM498" s="22"/>
      <c r="AN498" s="22"/>
    </row>
    <row r="499" spans="29:40" x14ac:dyDescent="0.25">
      <c r="AC499" s="22"/>
      <c r="AD499" s="22"/>
      <c r="AE499" s="22"/>
      <c r="AF499" s="22"/>
      <c r="AG499" s="22"/>
      <c r="AH499" s="22"/>
      <c r="AI499" s="22"/>
      <c r="AJ499" s="22"/>
      <c r="AK499" s="22"/>
      <c r="AL499" s="22"/>
      <c r="AM499" s="22"/>
      <c r="AN499" s="22"/>
    </row>
    <row r="500" spans="29:40" x14ac:dyDescent="0.25">
      <c r="AC500" s="22"/>
      <c r="AD500" s="22"/>
      <c r="AE500" s="22"/>
      <c r="AF500" s="22"/>
      <c r="AG500" s="22"/>
      <c r="AH500" s="22"/>
      <c r="AI500" s="22"/>
      <c r="AJ500" s="22"/>
      <c r="AK500" s="22"/>
      <c r="AL500" s="22"/>
      <c r="AM500" s="22"/>
      <c r="AN500" s="22"/>
    </row>
    <row r="501" spans="29:40" x14ac:dyDescent="0.25">
      <c r="AC501" s="22"/>
      <c r="AD501" s="22"/>
      <c r="AE501" s="22"/>
      <c r="AF501" s="22"/>
      <c r="AG501" s="22"/>
      <c r="AH501" s="22"/>
      <c r="AI501" s="22"/>
      <c r="AJ501" s="22"/>
      <c r="AK501" s="22"/>
      <c r="AL501" s="22"/>
      <c r="AM501" s="22"/>
      <c r="AN501" s="22"/>
    </row>
    <row r="502" spans="29:40" x14ac:dyDescent="0.25">
      <c r="AC502" s="22"/>
      <c r="AD502" s="22"/>
      <c r="AE502" s="22"/>
      <c r="AF502" s="22"/>
      <c r="AG502" s="22"/>
      <c r="AH502" s="22"/>
      <c r="AI502" s="22"/>
      <c r="AJ502" s="22"/>
      <c r="AK502" s="22"/>
      <c r="AL502" s="22"/>
      <c r="AM502" s="22"/>
      <c r="AN502" s="22"/>
    </row>
    <row r="503" spans="29:40" x14ac:dyDescent="0.25">
      <c r="AC503" s="22"/>
      <c r="AD503" s="22"/>
      <c r="AE503" s="22"/>
      <c r="AF503" s="22"/>
      <c r="AG503" s="22"/>
      <c r="AH503" s="22"/>
      <c r="AI503" s="22"/>
      <c r="AJ503" s="22"/>
      <c r="AK503" s="22"/>
      <c r="AL503" s="22"/>
      <c r="AM503" s="22"/>
      <c r="AN503" s="22"/>
    </row>
    <row r="504" spans="29:40" x14ac:dyDescent="0.25">
      <c r="AC504" s="22"/>
      <c r="AD504" s="22"/>
      <c r="AE504" s="22"/>
      <c r="AF504" s="22"/>
      <c r="AG504" s="22"/>
      <c r="AH504" s="22"/>
      <c r="AI504" s="22"/>
      <c r="AJ504" s="22"/>
      <c r="AK504" s="22"/>
      <c r="AL504" s="22"/>
      <c r="AM504" s="22"/>
      <c r="AN504" s="22"/>
    </row>
    <row r="505" spans="29:40" x14ac:dyDescent="0.25">
      <c r="AC505" s="22"/>
      <c r="AD505" s="22"/>
      <c r="AE505" s="22"/>
      <c r="AF505" s="22"/>
      <c r="AG505" s="22"/>
      <c r="AH505" s="22"/>
      <c r="AI505" s="22"/>
      <c r="AJ505" s="22"/>
      <c r="AK505" s="22"/>
      <c r="AL505" s="22"/>
      <c r="AM505" s="22"/>
      <c r="AN505" s="22"/>
    </row>
    <row r="506" spans="29:40" x14ac:dyDescent="0.25">
      <c r="AC506" s="22"/>
      <c r="AD506" s="22"/>
      <c r="AE506" s="22"/>
      <c r="AF506" s="22"/>
      <c r="AG506" s="22"/>
      <c r="AH506" s="22"/>
      <c r="AI506" s="22"/>
      <c r="AJ506" s="22"/>
      <c r="AK506" s="22"/>
      <c r="AL506" s="22"/>
      <c r="AM506" s="22"/>
      <c r="AN506" s="22"/>
    </row>
    <row r="507" spans="29:40" x14ac:dyDescent="0.25">
      <c r="AC507" s="22"/>
      <c r="AD507" s="22"/>
      <c r="AE507" s="22"/>
      <c r="AF507" s="22"/>
      <c r="AG507" s="22"/>
      <c r="AH507" s="22"/>
      <c r="AI507" s="22"/>
      <c r="AJ507" s="22"/>
      <c r="AK507" s="22"/>
      <c r="AL507" s="22"/>
      <c r="AM507" s="22"/>
      <c r="AN507" s="22"/>
    </row>
    <row r="508" spans="29:40" x14ac:dyDescent="0.25">
      <c r="AC508" s="22"/>
      <c r="AD508" s="22"/>
      <c r="AE508" s="22"/>
      <c r="AF508" s="22"/>
      <c r="AG508" s="22"/>
      <c r="AH508" s="22"/>
      <c r="AI508" s="22"/>
      <c r="AJ508" s="22"/>
      <c r="AK508" s="22"/>
      <c r="AL508" s="22"/>
      <c r="AM508" s="22"/>
      <c r="AN508" s="22"/>
    </row>
    <row r="509" spans="29:40" x14ac:dyDescent="0.25">
      <c r="AC509" s="22"/>
      <c r="AD509" s="22"/>
      <c r="AE509" s="22"/>
      <c r="AF509" s="22"/>
      <c r="AG509" s="22"/>
      <c r="AH509" s="22"/>
      <c r="AI509" s="22"/>
      <c r="AJ509" s="22"/>
      <c r="AK509" s="22"/>
      <c r="AL509" s="22"/>
      <c r="AM509" s="22"/>
      <c r="AN509" s="22"/>
    </row>
    <row r="510" spans="29:40" x14ac:dyDescent="0.25">
      <c r="AC510" s="22"/>
      <c r="AD510" s="22"/>
      <c r="AE510" s="22"/>
      <c r="AF510" s="22"/>
      <c r="AG510" s="22"/>
      <c r="AH510" s="22"/>
      <c r="AI510" s="22"/>
      <c r="AJ510" s="22"/>
      <c r="AK510" s="22"/>
      <c r="AL510" s="22"/>
      <c r="AM510" s="22"/>
      <c r="AN510" s="22"/>
    </row>
    <row r="511" spans="29:40" x14ac:dyDescent="0.25">
      <c r="AC511" s="22"/>
      <c r="AD511" s="22"/>
      <c r="AE511" s="22"/>
      <c r="AF511" s="22"/>
      <c r="AG511" s="22"/>
      <c r="AH511" s="22"/>
      <c r="AI511" s="22"/>
      <c r="AJ511" s="22"/>
      <c r="AK511" s="22"/>
      <c r="AL511" s="22"/>
      <c r="AM511" s="22"/>
      <c r="AN511" s="22"/>
    </row>
    <row r="512" spans="29:40" x14ac:dyDescent="0.25">
      <c r="AC512" s="22"/>
      <c r="AD512" s="22"/>
      <c r="AE512" s="22"/>
      <c r="AF512" s="22"/>
      <c r="AG512" s="22"/>
      <c r="AH512" s="22"/>
      <c r="AI512" s="22"/>
      <c r="AJ512" s="22"/>
      <c r="AK512" s="22"/>
      <c r="AL512" s="22"/>
      <c r="AM512" s="22"/>
      <c r="AN512" s="22"/>
    </row>
    <row r="513" spans="29:40" x14ac:dyDescent="0.25">
      <c r="AC513" s="22"/>
      <c r="AD513" s="22"/>
      <c r="AE513" s="22"/>
      <c r="AF513" s="22"/>
      <c r="AG513" s="22"/>
      <c r="AH513" s="22"/>
      <c r="AI513" s="22"/>
      <c r="AJ513" s="22"/>
      <c r="AK513" s="22"/>
      <c r="AL513" s="22"/>
      <c r="AM513" s="22"/>
      <c r="AN513" s="22"/>
    </row>
    <row r="514" spans="29:40" x14ac:dyDescent="0.25">
      <c r="AC514" s="22"/>
      <c r="AD514" s="22"/>
      <c r="AE514" s="22"/>
      <c r="AF514" s="22"/>
      <c r="AG514" s="22"/>
      <c r="AH514" s="22"/>
      <c r="AI514" s="22"/>
      <c r="AJ514" s="22"/>
      <c r="AK514" s="22"/>
      <c r="AL514" s="22"/>
      <c r="AM514" s="22"/>
      <c r="AN514" s="22"/>
    </row>
    <row r="515" spans="29:40" x14ac:dyDescent="0.25">
      <c r="AC515" s="22"/>
      <c r="AD515" s="22"/>
      <c r="AE515" s="22"/>
      <c r="AF515" s="22"/>
      <c r="AG515" s="22"/>
      <c r="AH515" s="22"/>
      <c r="AI515" s="22"/>
      <c r="AJ515" s="22"/>
      <c r="AK515" s="22"/>
      <c r="AL515" s="22"/>
      <c r="AM515" s="22"/>
      <c r="AN515" s="22"/>
    </row>
    <row r="516" spans="29:40" x14ac:dyDescent="0.25">
      <c r="AC516" s="22"/>
      <c r="AD516" s="22"/>
      <c r="AE516" s="22"/>
      <c r="AF516" s="22"/>
      <c r="AG516" s="22"/>
      <c r="AH516" s="22"/>
      <c r="AI516" s="22"/>
      <c r="AJ516" s="22"/>
      <c r="AK516" s="22"/>
      <c r="AL516" s="22"/>
      <c r="AM516" s="22"/>
      <c r="AN516" s="22"/>
    </row>
    <row r="517" spans="29:40" x14ac:dyDescent="0.25">
      <c r="AC517" s="22"/>
      <c r="AD517" s="22"/>
      <c r="AE517" s="22"/>
      <c r="AF517" s="22"/>
      <c r="AG517" s="22"/>
      <c r="AH517" s="22"/>
      <c r="AI517" s="22"/>
      <c r="AJ517" s="22"/>
      <c r="AK517" s="22"/>
      <c r="AL517" s="22"/>
      <c r="AM517" s="22"/>
      <c r="AN517" s="22"/>
    </row>
    <row r="518" spans="29:40" x14ac:dyDescent="0.25">
      <c r="AC518" s="22"/>
      <c r="AD518" s="22"/>
      <c r="AE518" s="22"/>
      <c r="AF518" s="22"/>
      <c r="AG518" s="22"/>
      <c r="AH518" s="22"/>
      <c r="AI518" s="22"/>
      <c r="AJ518" s="22"/>
      <c r="AK518" s="22"/>
      <c r="AL518" s="22"/>
      <c r="AM518" s="22"/>
      <c r="AN518" s="22"/>
    </row>
    <row r="519" spans="29:40" x14ac:dyDescent="0.25">
      <c r="AC519" s="22"/>
      <c r="AD519" s="22"/>
      <c r="AE519" s="22"/>
      <c r="AF519" s="22"/>
      <c r="AG519" s="22"/>
      <c r="AH519" s="22"/>
      <c r="AI519" s="22"/>
      <c r="AJ519" s="22"/>
      <c r="AK519" s="22"/>
      <c r="AL519" s="22"/>
      <c r="AM519" s="22"/>
      <c r="AN519" s="22"/>
    </row>
    <row r="520" spans="29:40" x14ac:dyDescent="0.25">
      <c r="AC520" s="22"/>
      <c r="AD520" s="22"/>
      <c r="AE520" s="22"/>
      <c r="AF520" s="22"/>
      <c r="AG520" s="22"/>
      <c r="AH520" s="22"/>
      <c r="AI520" s="22"/>
      <c r="AJ520" s="22"/>
      <c r="AK520" s="22"/>
      <c r="AL520" s="22"/>
      <c r="AM520" s="22"/>
      <c r="AN520" s="22"/>
    </row>
    <row r="521" spans="29:40" x14ac:dyDescent="0.25">
      <c r="AC521" s="22"/>
      <c r="AD521" s="22"/>
      <c r="AE521" s="22"/>
      <c r="AF521" s="22"/>
      <c r="AG521" s="22"/>
      <c r="AH521" s="22"/>
      <c r="AI521" s="22"/>
      <c r="AJ521" s="22"/>
      <c r="AK521" s="22"/>
      <c r="AL521" s="22"/>
      <c r="AM521" s="22"/>
      <c r="AN521" s="22"/>
    </row>
    <row r="522" spans="29:40" x14ac:dyDescent="0.25">
      <c r="AC522" s="22"/>
      <c r="AD522" s="22"/>
      <c r="AE522" s="22"/>
      <c r="AF522" s="22"/>
      <c r="AG522" s="22"/>
      <c r="AH522" s="22"/>
      <c r="AI522" s="22"/>
      <c r="AJ522" s="22"/>
      <c r="AK522" s="22"/>
      <c r="AL522" s="22"/>
      <c r="AM522" s="22"/>
      <c r="AN522" s="22"/>
    </row>
    <row r="523" spans="29:40" x14ac:dyDescent="0.25">
      <c r="AC523" s="22"/>
      <c r="AD523" s="22"/>
      <c r="AE523" s="22"/>
      <c r="AF523" s="22"/>
      <c r="AG523" s="22"/>
      <c r="AH523" s="22"/>
      <c r="AI523" s="22"/>
      <c r="AJ523" s="22"/>
      <c r="AK523" s="22"/>
      <c r="AL523" s="22"/>
      <c r="AM523" s="22"/>
      <c r="AN523" s="22"/>
    </row>
    <row r="524" spans="29:40" x14ac:dyDescent="0.25">
      <c r="AC524" s="22"/>
      <c r="AD524" s="22"/>
      <c r="AE524" s="22"/>
      <c r="AF524" s="22"/>
      <c r="AG524" s="22"/>
      <c r="AH524" s="22"/>
      <c r="AI524" s="22"/>
      <c r="AJ524" s="22"/>
      <c r="AK524" s="22"/>
      <c r="AL524" s="22"/>
      <c r="AM524" s="22"/>
      <c r="AN524" s="22"/>
    </row>
    <row r="525" spans="29:40" x14ac:dyDescent="0.25">
      <c r="AC525" s="22"/>
      <c r="AD525" s="22"/>
      <c r="AE525" s="22"/>
      <c r="AF525" s="22"/>
      <c r="AG525" s="22"/>
      <c r="AH525" s="22"/>
      <c r="AI525" s="22"/>
      <c r="AJ525" s="22"/>
      <c r="AK525" s="22"/>
      <c r="AL525" s="22"/>
      <c r="AM525" s="22"/>
      <c r="AN525" s="22"/>
    </row>
    <row r="526" spans="29:40" x14ac:dyDescent="0.25">
      <c r="AC526" s="22"/>
      <c r="AD526" s="22"/>
      <c r="AE526" s="22"/>
      <c r="AF526" s="22"/>
      <c r="AG526" s="22"/>
      <c r="AH526" s="22"/>
      <c r="AI526" s="22"/>
      <c r="AJ526" s="22"/>
      <c r="AK526" s="22"/>
      <c r="AL526" s="22"/>
      <c r="AM526" s="22"/>
      <c r="AN526" s="22"/>
    </row>
    <row r="527" spans="29:40" x14ac:dyDescent="0.25">
      <c r="AC527" s="22"/>
      <c r="AD527" s="22"/>
      <c r="AE527" s="22"/>
      <c r="AF527" s="22"/>
      <c r="AG527" s="22"/>
      <c r="AH527" s="22"/>
      <c r="AI527" s="22"/>
      <c r="AJ527" s="22"/>
      <c r="AK527" s="22"/>
      <c r="AL527" s="22"/>
      <c r="AM527" s="22"/>
      <c r="AN527" s="22"/>
    </row>
    <row r="528" spans="29:40" x14ac:dyDescent="0.25">
      <c r="AC528" s="22"/>
      <c r="AD528" s="22"/>
      <c r="AE528" s="22"/>
      <c r="AF528" s="22"/>
      <c r="AG528" s="22"/>
      <c r="AH528" s="22"/>
      <c r="AI528" s="22"/>
      <c r="AJ528" s="22"/>
      <c r="AK528" s="22"/>
      <c r="AL528" s="22"/>
      <c r="AM528" s="22"/>
      <c r="AN528" s="22"/>
    </row>
    <row r="529" spans="29:40" x14ac:dyDescent="0.25">
      <c r="AC529" s="22"/>
      <c r="AD529" s="22"/>
      <c r="AE529" s="22"/>
      <c r="AF529" s="22"/>
      <c r="AG529" s="22"/>
      <c r="AH529" s="22"/>
      <c r="AI529" s="22"/>
      <c r="AJ529" s="22"/>
      <c r="AK529" s="22"/>
      <c r="AL529" s="22"/>
      <c r="AM529" s="22"/>
      <c r="AN529" s="22"/>
    </row>
    <row r="530" spans="29:40" x14ac:dyDescent="0.25">
      <c r="AC530" s="22"/>
      <c r="AD530" s="22"/>
      <c r="AE530" s="22"/>
      <c r="AF530" s="22"/>
      <c r="AG530" s="22"/>
      <c r="AH530" s="22"/>
      <c r="AI530" s="22"/>
      <c r="AJ530" s="22"/>
      <c r="AK530" s="22"/>
      <c r="AL530" s="22"/>
      <c r="AM530" s="22"/>
      <c r="AN530" s="22"/>
    </row>
    <row r="531" spans="29:40" x14ac:dyDescent="0.25">
      <c r="AC531" s="22"/>
      <c r="AD531" s="22"/>
      <c r="AE531" s="22"/>
      <c r="AF531" s="22"/>
      <c r="AG531" s="22"/>
      <c r="AH531" s="22"/>
      <c r="AI531" s="22"/>
      <c r="AJ531" s="22"/>
      <c r="AK531" s="22"/>
      <c r="AL531" s="22"/>
      <c r="AM531" s="22"/>
      <c r="AN531" s="22"/>
    </row>
    <row r="532" spans="29:40" x14ac:dyDescent="0.25">
      <c r="AC532" s="22"/>
      <c r="AD532" s="22"/>
      <c r="AE532" s="22"/>
      <c r="AF532" s="22"/>
      <c r="AG532" s="22"/>
      <c r="AH532" s="22"/>
      <c r="AI532" s="22"/>
      <c r="AJ532" s="22"/>
      <c r="AK532" s="22"/>
      <c r="AL532" s="22"/>
      <c r="AM532" s="22"/>
      <c r="AN532" s="22"/>
    </row>
    <row r="533" spans="29:40" x14ac:dyDescent="0.25">
      <c r="AC533" s="22"/>
      <c r="AD533" s="22"/>
      <c r="AE533" s="22"/>
      <c r="AF533" s="22"/>
      <c r="AG533" s="22"/>
      <c r="AH533" s="22"/>
      <c r="AI533" s="22"/>
      <c r="AJ533" s="22"/>
      <c r="AK533" s="22"/>
      <c r="AL533" s="22"/>
      <c r="AM533" s="22"/>
      <c r="AN533" s="22"/>
    </row>
    <row r="534" spans="29:40" x14ac:dyDescent="0.25">
      <c r="AC534" s="22"/>
      <c r="AD534" s="22"/>
      <c r="AE534" s="22"/>
      <c r="AF534" s="22"/>
      <c r="AG534" s="22"/>
      <c r="AH534" s="22"/>
      <c r="AI534" s="22"/>
      <c r="AJ534" s="22"/>
      <c r="AK534" s="22"/>
      <c r="AL534" s="22"/>
      <c r="AM534" s="22"/>
      <c r="AN534" s="22"/>
    </row>
    <row r="535" spans="29:40" x14ac:dyDescent="0.25">
      <c r="AC535" s="22"/>
      <c r="AD535" s="22"/>
      <c r="AE535" s="22"/>
      <c r="AF535" s="22"/>
      <c r="AG535" s="22"/>
      <c r="AH535" s="22"/>
      <c r="AI535" s="22"/>
      <c r="AJ535" s="22"/>
      <c r="AK535" s="22"/>
      <c r="AL535" s="22"/>
      <c r="AM535" s="22"/>
      <c r="AN535" s="22"/>
    </row>
    <row r="536" spans="29:40" x14ac:dyDescent="0.25">
      <c r="AC536" s="22"/>
      <c r="AD536" s="22"/>
      <c r="AE536" s="22"/>
      <c r="AF536" s="22"/>
      <c r="AG536" s="22"/>
      <c r="AH536" s="22"/>
      <c r="AI536" s="22"/>
      <c r="AJ536" s="22"/>
      <c r="AK536" s="22"/>
      <c r="AL536" s="22"/>
      <c r="AM536" s="22"/>
      <c r="AN536" s="22"/>
    </row>
    <row r="537" spans="29:40" x14ac:dyDescent="0.25">
      <c r="AC537" s="22"/>
      <c r="AD537" s="22"/>
      <c r="AE537" s="22"/>
      <c r="AF537" s="22"/>
      <c r="AG537" s="22"/>
      <c r="AH537" s="22"/>
      <c r="AI537" s="22"/>
      <c r="AJ537" s="22"/>
      <c r="AK537" s="22"/>
      <c r="AL537" s="22"/>
      <c r="AM537" s="22"/>
      <c r="AN537" s="22"/>
    </row>
    <row r="538" spans="29:40" x14ac:dyDescent="0.25">
      <c r="AC538" s="22"/>
      <c r="AD538" s="22"/>
      <c r="AE538" s="22"/>
      <c r="AF538" s="22"/>
      <c r="AG538" s="22"/>
      <c r="AH538" s="22"/>
      <c r="AI538" s="22"/>
      <c r="AJ538" s="22"/>
      <c r="AK538" s="22"/>
      <c r="AL538" s="22"/>
      <c r="AM538" s="22"/>
      <c r="AN538" s="22"/>
    </row>
    <row r="539" spans="29:40" x14ac:dyDescent="0.25">
      <c r="AC539" s="22"/>
      <c r="AD539" s="22"/>
      <c r="AE539" s="22"/>
      <c r="AF539" s="22"/>
      <c r="AG539" s="22"/>
      <c r="AH539" s="22"/>
      <c r="AI539" s="22"/>
      <c r="AJ539" s="22"/>
      <c r="AK539" s="22"/>
      <c r="AL539" s="22"/>
      <c r="AM539" s="22"/>
      <c r="AN539" s="22"/>
    </row>
    <row r="540" spans="29:40" x14ac:dyDescent="0.25">
      <c r="AC540" s="22"/>
      <c r="AD540" s="22"/>
      <c r="AE540" s="22"/>
      <c r="AF540" s="22"/>
      <c r="AG540" s="22"/>
      <c r="AH540" s="22"/>
      <c r="AI540" s="22"/>
      <c r="AJ540" s="22"/>
      <c r="AK540" s="22"/>
      <c r="AL540" s="22"/>
      <c r="AM540" s="22"/>
      <c r="AN540" s="22"/>
    </row>
    <row r="541" spans="29:40" x14ac:dyDescent="0.25">
      <c r="AC541" s="22"/>
      <c r="AD541" s="22"/>
      <c r="AE541" s="22"/>
      <c r="AF541" s="22"/>
      <c r="AG541" s="22"/>
      <c r="AH541" s="22"/>
      <c r="AI541" s="22"/>
      <c r="AJ541" s="22"/>
      <c r="AK541" s="22"/>
      <c r="AL541" s="22"/>
      <c r="AM541" s="22"/>
      <c r="AN541" s="22"/>
    </row>
    <row r="542" spans="29:40" x14ac:dyDescent="0.25">
      <c r="AC542" s="22"/>
      <c r="AD542" s="22"/>
      <c r="AE542" s="22"/>
      <c r="AF542" s="22"/>
      <c r="AG542" s="22"/>
      <c r="AH542" s="22"/>
      <c r="AI542" s="22"/>
      <c r="AJ542" s="22"/>
      <c r="AK542" s="22"/>
      <c r="AL542" s="22"/>
      <c r="AM542" s="22"/>
      <c r="AN542" s="22"/>
    </row>
    <row r="543" spans="29:40" x14ac:dyDescent="0.25">
      <c r="AC543" s="22"/>
      <c r="AD543" s="22"/>
      <c r="AE543" s="22"/>
      <c r="AF543" s="22"/>
      <c r="AG543" s="22"/>
      <c r="AH543" s="22"/>
      <c r="AI543" s="22"/>
      <c r="AJ543" s="22"/>
      <c r="AK543" s="22"/>
      <c r="AL543" s="22"/>
      <c r="AM543" s="22"/>
      <c r="AN543" s="22"/>
    </row>
    <row r="544" spans="29:40" x14ac:dyDescent="0.25">
      <c r="AC544" s="22"/>
      <c r="AD544" s="22"/>
      <c r="AE544" s="22"/>
      <c r="AF544" s="22"/>
      <c r="AG544" s="22"/>
      <c r="AH544" s="22"/>
      <c r="AI544" s="22"/>
      <c r="AJ544" s="22"/>
      <c r="AK544" s="22"/>
      <c r="AL544" s="22"/>
      <c r="AM544" s="22"/>
      <c r="AN544" s="22"/>
    </row>
    <row r="545" spans="29:40" x14ac:dyDescent="0.25">
      <c r="AC545" s="22"/>
      <c r="AD545" s="22"/>
      <c r="AE545" s="22"/>
      <c r="AF545" s="22"/>
      <c r="AG545" s="22"/>
      <c r="AH545" s="22"/>
      <c r="AI545" s="22"/>
      <c r="AJ545" s="22"/>
      <c r="AK545" s="22"/>
      <c r="AL545" s="22"/>
      <c r="AM545" s="22"/>
      <c r="AN545" s="22"/>
    </row>
    <row r="546" spans="29:40" x14ac:dyDescent="0.25">
      <c r="AC546" s="22"/>
      <c r="AD546" s="22"/>
      <c r="AE546" s="22"/>
      <c r="AF546" s="22"/>
      <c r="AG546" s="22"/>
      <c r="AH546" s="22"/>
      <c r="AI546" s="22"/>
      <c r="AJ546" s="22"/>
      <c r="AK546" s="22"/>
      <c r="AL546" s="22"/>
      <c r="AM546" s="22"/>
      <c r="AN546" s="22"/>
    </row>
    <row r="547" spans="29:40" x14ac:dyDescent="0.25">
      <c r="AC547" s="22"/>
      <c r="AD547" s="22"/>
      <c r="AE547" s="22"/>
      <c r="AF547" s="22"/>
      <c r="AG547" s="22"/>
      <c r="AH547" s="22"/>
      <c r="AI547" s="22"/>
      <c r="AJ547" s="22"/>
      <c r="AK547" s="22"/>
      <c r="AL547" s="22"/>
      <c r="AM547" s="22"/>
      <c r="AN547" s="22"/>
    </row>
    <row r="548" spans="29:40" x14ac:dyDescent="0.25">
      <c r="AC548" s="22"/>
      <c r="AD548" s="22"/>
      <c r="AE548" s="22"/>
      <c r="AF548" s="22"/>
      <c r="AG548" s="22"/>
      <c r="AH548" s="22"/>
      <c r="AI548" s="22"/>
      <c r="AJ548" s="22"/>
      <c r="AK548" s="22"/>
      <c r="AL548" s="22"/>
      <c r="AM548" s="22"/>
      <c r="AN548" s="22"/>
    </row>
    <row r="549" spans="29:40" x14ac:dyDescent="0.25">
      <c r="AC549" s="22"/>
      <c r="AD549" s="22"/>
      <c r="AE549" s="22"/>
      <c r="AF549" s="22"/>
      <c r="AG549" s="22"/>
      <c r="AH549" s="22"/>
      <c r="AI549" s="22"/>
      <c r="AJ549" s="22"/>
      <c r="AK549" s="22"/>
      <c r="AL549" s="22"/>
      <c r="AM549" s="22"/>
      <c r="AN549" s="22"/>
    </row>
    <row r="550" spans="29:40" x14ac:dyDescent="0.25">
      <c r="AC550" s="22"/>
      <c r="AD550" s="22"/>
      <c r="AE550" s="22"/>
      <c r="AF550" s="22"/>
      <c r="AG550" s="22"/>
      <c r="AH550" s="22"/>
      <c r="AI550" s="22"/>
      <c r="AJ550" s="22"/>
      <c r="AK550" s="22"/>
      <c r="AL550" s="22"/>
      <c r="AM550" s="22"/>
      <c r="AN550" s="22"/>
    </row>
    <row r="551" spans="29:40" x14ac:dyDescent="0.25">
      <c r="AC551" s="22"/>
      <c r="AD551" s="22"/>
      <c r="AE551" s="22"/>
      <c r="AF551" s="22"/>
      <c r="AG551" s="22"/>
      <c r="AH551" s="22"/>
      <c r="AI551" s="22"/>
      <c r="AJ551" s="22"/>
      <c r="AK551" s="22"/>
      <c r="AL551" s="22"/>
      <c r="AM551" s="22"/>
      <c r="AN551" s="22"/>
    </row>
    <row r="552" spans="29:40" x14ac:dyDescent="0.25">
      <c r="AC552" s="22"/>
      <c r="AD552" s="22"/>
      <c r="AE552" s="22"/>
      <c r="AF552" s="22"/>
      <c r="AG552" s="22"/>
      <c r="AH552" s="22"/>
      <c r="AI552" s="22"/>
      <c r="AJ552" s="22"/>
      <c r="AK552" s="22"/>
      <c r="AL552" s="22"/>
      <c r="AM552" s="22"/>
      <c r="AN552" s="22"/>
    </row>
    <row r="553" spans="29:40" x14ac:dyDescent="0.25">
      <c r="AC553" s="22"/>
      <c r="AD553" s="22"/>
      <c r="AE553" s="22"/>
      <c r="AF553" s="22"/>
      <c r="AG553" s="22"/>
      <c r="AH553" s="22"/>
      <c r="AI553" s="22"/>
      <c r="AJ553" s="22"/>
      <c r="AK553" s="22"/>
      <c r="AL553" s="22"/>
      <c r="AM553" s="22"/>
      <c r="AN553" s="22"/>
    </row>
    <row r="554" spans="29:40" x14ac:dyDescent="0.25">
      <c r="AC554" s="22"/>
      <c r="AD554" s="22"/>
      <c r="AE554" s="22"/>
      <c r="AF554" s="22"/>
      <c r="AG554" s="22"/>
      <c r="AH554" s="22"/>
      <c r="AI554" s="22"/>
      <c r="AJ554" s="22"/>
      <c r="AK554" s="22"/>
      <c r="AL554" s="22"/>
      <c r="AM554" s="22"/>
      <c r="AN554" s="22"/>
    </row>
    <row r="555" spans="29:40" x14ac:dyDescent="0.25">
      <c r="AC555" s="22"/>
      <c r="AD555" s="22"/>
      <c r="AE555" s="22"/>
      <c r="AF555" s="22"/>
      <c r="AG555" s="22"/>
      <c r="AH555" s="22"/>
      <c r="AI555" s="22"/>
      <c r="AJ555" s="22"/>
      <c r="AK555" s="22"/>
      <c r="AL555" s="22"/>
      <c r="AM555" s="22"/>
      <c r="AN555" s="22"/>
    </row>
    <row r="556" spans="29:40" x14ac:dyDescent="0.25">
      <c r="AC556" s="22"/>
      <c r="AD556" s="22"/>
      <c r="AE556" s="22"/>
      <c r="AF556" s="22"/>
      <c r="AG556" s="22"/>
      <c r="AH556" s="22"/>
      <c r="AI556" s="22"/>
      <c r="AJ556" s="22"/>
      <c r="AK556" s="22"/>
      <c r="AL556" s="22"/>
      <c r="AM556" s="22"/>
      <c r="AN556" s="22"/>
    </row>
    <row r="557" spans="29:40" x14ac:dyDescent="0.25">
      <c r="AC557" s="22"/>
      <c r="AD557" s="22"/>
      <c r="AE557" s="22"/>
      <c r="AF557" s="22"/>
      <c r="AG557" s="22"/>
      <c r="AH557" s="22"/>
      <c r="AI557" s="22"/>
      <c r="AJ557" s="22"/>
      <c r="AK557" s="22"/>
      <c r="AL557" s="22"/>
      <c r="AM557" s="22"/>
      <c r="AN557" s="22"/>
    </row>
    <row r="558" spans="29:40" x14ac:dyDescent="0.25">
      <c r="AC558" s="22"/>
      <c r="AD558" s="22"/>
      <c r="AE558" s="22"/>
      <c r="AF558" s="22"/>
      <c r="AG558" s="22"/>
      <c r="AH558" s="22"/>
      <c r="AI558" s="22"/>
      <c r="AJ558" s="22"/>
      <c r="AK558" s="22"/>
      <c r="AL558" s="22"/>
      <c r="AM558" s="22"/>
      <c r="AN558" s="22"/>
    </row>
    <row r="559" spans="29:40" x14ac:dyDescent="0.25">
      <c r="AC559" s="22"/>
      <c r="AD559" s="22"/>
      <c r="AE559" s="22"/>
      <c r="AF559" s="22"/>
      <c r="AG559" s="22"/>
      <c r="AH559" s="22"/>
      <c r="AI559" s="22"/>
      <c r="AJ559" s="22"/>
      <c r="AK559" s="22"/>
      <c r="AL559" s="22"/>
      <c r="AM559" s="22"/>
      <c r="AN559" s="22"/>
    </row>
    <row r="560" spans="29:40" x14ac:dyDescent="0.25">
      <c r="AC560" s="22"/>
      <c r="AD560" s="22"/>
      <c r="AE560" s="22"/>
      <c r="AF560" s="22"/>
      <c r="AG560" s="22"/>
      <c r="AH560" s="22"/>
      <c r="AI560" s="22"/>
      <c r="AJ560" s="22"/>
      <c r="AK560" s="22"/>
      <c r="AL560" s="22"/>
      <c r="AM560" s="22"/>
      <c r="AN560" s="22"/>
    </row>
    <row r="561" spans="29:40" x14ac:dyDescent="0.25">
      <c r="AC561" s="22"/>
      <c r="AD561" s="22"/>
      <c r="AE561" s="22"/>
      <c r="AF561" s="22"/>
      <c r="AG561" s="22"/>
      <c r="AH561" s="22"/>
      <c r="AI561" s="22"/>
      <c r="AJ561" s="22"/>
      <c r="AK561" s="22"/>
      <c r="AL561" s="22"/>
      <c r="AM561" s="22"/>
      <c r="AN561" s="22"/>
    </row>
    <row r="562" spans="29:40" x14ac:dyDescent="0.25">
      <c r="AC562" s="22"/>
      <c r="AD562" s="22"/>
      <c r="AE562" s="22"/>
      <c r="AF562" s="22"/>
      <c r="AG562" s="22"/>
      <c r="AH562" s="22"/>
      <c r="AI562" s="22"/>
      <c r="AJ562" s="22"/>
      <c r="AK562" s="22"/>
      <c r="AL562" s="22"/>
      <c r="AM562" s="22"/>
      <c r="AN562" s="22"/>
    </row>
    <row r="563" spans="29:40" x14ac:dyDescent="0.25">
      <c r="AC563" s="22"/>
      <c r="AD563" s="22"/>
      <c r="AE563" s="22"/>
      <c r="AF563" s="22"/>
      <c r="AG563" s="22"/>
      <c r="AH563" s="22"/>
      <c r="AI563" s="22"/>
      <c r="AJ563" s="22"/>
      <c r="AK563" s="22"/>
      <c r="AL563" s="22"/>
      <c r="AM563" s="22"/>
      <c r="AN563" s="22"/>
    </row>
    <row r="564" spans="29:40" x14ac:dyDescent="0.25">
      <c r="AC564" s="22"/>
      <c r="AD564" s="22"/>
      <c r="AE564" s="22"/>
      <c r="AF564" s="22"/>
      <c r="AG564" s="22"/>
      <c r="AH564" s="22"/>
      <c r="AI564" s="22"/>
      <c r="AJ564" s="22"/>
      <c r="AK564" s="22"/>
      <c r="AL564" s="22"/>
      <c r="AM564" s="22"/>
      <c r="AN564" s="22"/>
    </row>
    <row r="565" spans="29:40" x14ac:dyDescent="0.25">
      <c r="AC565" s="22"/>
      <c r="AD565" s="22"/>
      <c r="AE565" s="22"/>
      <c r="AF565" s="22"/>
      <c r="AG565" s="22"/>
      <c r="AH565" s="22"/>
      <c r="AI565" s="22"/>
      <c r="AJ565" s="22"/>
      <c r="AK565" s="22"/>
      <c r="AL565" s="22"/>
      <c r="AM565" s="22"/>
      <c r="AN565" s="22"/>
    </row>
    <row r="566" spans="29:40" x14ac:dyDescent="0.25">
      <c r="AC566" s="22"/>
      <c r="AD566" s="22"/>
      <c r="AE566" s="22"/>
      <c r="AF566" s="22"/>
      <c r="AG566" s="22"/>
      <c r="AH566" s="22"/>
      <c r="AI566" s="22"/>
      <c r="AJ566" s="22"/>
      <c r="AK566" s="22"/>
      <c r="AL566" s="22"/>
      <c r="AM566" s="22"/>
      <c r="AN566" s="22"/>
    </row>
    <row r="567" spans="29:40" x14ac:dyDescent="0.25">
      <c r="AC567" s="22"/>
      <c r="AD567" s="22"/>
      <c r="AE567" s="22"/>
      <c r="AF567" s="22"/>
      <c r="AG567" s="22"/>
      <c r="AH567" s="22"/>
      <c r="AI567" s="22"/>
      <c r="AJ567" s="22"/>
      <c r="AK567" s="22"/>
      <c r="AL567" s="22"/>
      <c r="AM567" s="22"/>
      <c r="AN567" s="22"/>
    </row>
    <row r="568" spans="29:40" x14ac:dyDescent="0.25">
      <c r="AC568" s="22"/>
      <c r="AD568" s="22"/>
      <c r="AE568" s="22"/>
      <c r="AF568" s="22"/>
      <c r="AG568" s="22"/>
      <c r="AH568" s="22"/>
      <c r="AI568" s="22"/>
      <c r="AJ568" s="22"/>
      <c r="AK568" s="22"/>
      <c r="AL568" s="22"/>
      <c r="AM568" s="22"/>
      <c r="AN568" s="22"/>
    </row>
    <row r="569" spans="29:40" x14ac:dyDescent="0.25">
      <c r="AC569" s="22"/>
      <c r="AD569" s="22"/>
      <c r="AE569" s="22"/>
      <c r="AF569" s="22"/>
      <c r="AG569" s="22"/>
      <c r="AH569" s="22"/>
      <c r="AI569" s="22"/>
      <c r="AJ569" s="22"/>
      <c r="AK569" s="22"/>
      <c r="AL569" s="22"/>
      <c r="AM569" s="22"/>
      <c r="AN569" s="22"/>
    </row>
    <row r="570" spans="29:40" x14ac:dyDescent="0.25">
      <c r="AC570" s="22"/>
      <c r="AD570" s="22"/>
      <c r="AE570" s="22"/>
      <c r="AF570" s="22"/>
      <c r="AG570" s="22"/>
      <c r="AH570" s="22"/>
      <c r="AI570" s="22"/>
      <c r="AJ570" s="22"/>
      <c r="AK570" s="22"/>
      <c r="AL570" s="22"/>
      <c r="AM570" s="22"/>
      <c r="AN570" s="22"/>
    </row>
    <row r="571" spans="29:40" x14ac:dyDescent="0.25">
      <c r="AC571" s="22"/>
      <c r="AD571" s="22"/>
      <c r="AE571" s="22"/>
      <c r="AF571" s="22"/>
      <c r="AG571" s="22"/>
      <c r="AH571" s="22"/>
      <c r="AI571" s="22"/>
      <c r="AJ571" s="22"/>
      <c r="AK571" s="22"/>
      <c r="AL571" s="22"/>
      <c r="AM571" s="22"/>
      <c r="AN571" s="22"/>
    </row>
    <row r="572" spans="29:40" x14ac:dyDescent="0.25">
      <c r="AC572" s="22"/>
      <c r="AD572" s="22"/>
      <c r="AE572" s="22"/>
      <c r="AF572" s="22"/>
      <c r="AG572" s="22"/>
      <c r="AH572" s="22"/>
      <c r="AI572" s="22"/>
      <c r="AJ572" s="22"/>
      <c r="AK572" s="22"/>
      <c r="AL572" s="22"/>
      <c r="AM572" s="22"/>
      <c r="AN572" s="22"/>
    </row>
    <row r="573" spans="29:40" x14ac:dyDescent="0.25">
      <c r="AC573" s="22"/>
      <c r="AD573" s="22"/>
      <c r="AE573" s="22"/>
      <c r="AF573" s="22"/>
      <c r="AG573" s="22"/>
      <c r="AH573" s="22"/>
      <c r="AI573" s="22"/>
      <c r="AJ573" s="22"/>
      <c r="AK573" s="22"/>
      <c r="AL573" s="22"/>
      <c r="AM573" s="22"/>
      <c r="AN573" s="22"/>
    </row>
    <row r="574" spans="29:40" x14ac:dyDescent="0.25">
      <c r="AC574" s="22"/>
      <c r="AD574" s="22"/>
      <c r="AE574" s="22"/>
      <c r="AF574" s="22"/>
      <c r="AG574" s="22"/>
      <c r="AH574" s="22"/>
      <c r="AI574" s="22"/>
      <c r="AJ574" s="22"/>
      <c r="AK574" s="22"/>
      <c r="AL574" s="22"/>
      <c r="AM574" s="22"/>
      <c r="AN574" s="22"/>
    </row>
    <row r="575" spans="29:40" x14ac:dyDescent="0.25">
      <c r="AC575" s="22"/>
      <c r="AD575" s="22"/>
      <c r="AE575" s="22"/>
      <c r="AF575" s="22"/>
      <c r="AG575" s="22"/>
      <c r="AH575" s="22"/>
      <c r="AI575" s="22"/>
      <c r="AJ575" s="22"/>
      <c r="AK575" s="22"/>
      <c r="AL575" s="22"/>
      <c r="AM575" s="22"/>
      <c r="AN575" s="22"/>
    </row>
    <row r="576" spans="29:40" x14ac:dyDescent="0.25">
      <c r="AC576" s="22"/>
      <c r="AD576" s="22"/>
      <c r="AE576" s="22"/>
      <c r="AF576" s="22"/>
      <c r="AG576" s="22"/>
      <c r="AH576" s="22"/>
      <c r="AI576" s="22"/>
      <c r="AJ576" s="22"/>
      <c r="AK576" s="22"/>
      <c r="AL576" s="22"/>
      <c r="AM576" s="22"/>
      <c r="AN576" s="22"/>
    </row>
    <row r="577" spans="29:40" x14ac:dyDescent="0.25">
      <c r="AC577" s="22"/>
      <c r="AD577" s="22"/>
      <c r="AE577" s="22"/>
      <c r="AF577" s="22"/>
      <c r="AG577" s="22"/>
      <c r="AH577" s="22"/>
      <c r="AI577" s="22"/>
      <c r="AJ577" s="22"/>
      <c r="AK577" s="22"/>
      <c r="AL577" s="22"/>
      <c r="AM577" s="22"/>
      <c r="AN577" s="22"/>
    </row>
    <row r="578" spans="29:40" x14ac:dyDescent="0.25">
      <c r="AC578" s="22"/>
      <c r="AD578" s="22"/>
      <c r="AE578" s="22"/>
      <c r="AF578" s="22"/>
      <c r="AG578" s="22"/>
      <c r="AH578" s="22"/>
      <c r="AI578" s="22"/>
      <c r="AJ578" s="22"/>
      <c r="AK578" s="22"/>
      <c r="AL578" s="22"/>
      <c r="AM578" s="22"/>
      <c r="AN578" s="22"/>
    </row>
    <row r="579" spans="29:40" x14ac:dyDescent="0.25">
      <c r="AC579" s="22"/>
      <c r="AD579" s="22"/>
      <c r="AE579" s="22"/>
      <c r="AF579" s="22"/>
      <c r="AG579" s="22"/>
      <c r="AH579" s="22"/>
      <c r="AI579" s="22"/>
      <c r="AJ579" s="22"/>
      <c r="AK579" s="22"/>
      <c r="AL579" s="22"/>
      <c r="AM579" s="22"/>
      <c r="AN579" s="22"/>
    </row>
    <row r="580" spans="29:40" x14ac:dyDescent="0.25">
      <c r="AC580" s="22"/>
      <c r="AD580" s="22"/>
      <c r="AE580" s="22"/>
      <c r="AF580" s="22"/>
      <c r="AG580" s="22"/>
      <c r="AH580" s="22"/>
      <c r="AI580" s="22"/>
      <c r="AJ580" s="22"/>
      <c r="AK580" s="22"/>
      <c r="AL580" s="22"/>
      <c r="AM580" s="22"/>
      <c r="AN580" s="22"/>
    </row>
    <row r="581" spans="29:40" x14ac:dyDescent="0.25">
      <c r="AC581" s="22"/>
      <c r="AD581" s="22"/>
      <c r="AE581" s="22"/>
      <c r="AF581" s="22"/>
      <c r="AG581" s="22"/>
      <c r="AH581" s="22"/>
      <c r="AI581" s="22"/>
      <c r="AJ581" s="22"/>
      <c r="AK581" s="22"/>
      <c r="AL581" s="22"/>
      <c r="AM581" s="22"/>
      <c r="AN581" s="22"/>
    </row>
    <row r="582" spans="29:40" x14ac:dyDescent="0.25">
      <c r="AC582" s="22"/>
      <c r="AD582" s="22"/>
      <c r="AE582" s="22"/>
      <c r="AF582" s="22"/>
      <c r="AG582" s="22"/>
      <c r="AH582" s="22"/>
      <c r="AI582" s="22"/>
      <c r="AJ582" s="22"/>
      <c r="AK582" s="22"/>
      <c r="AL582" s="22"/>
      <c r="AM582" s="22"/>
      <c r="AN582" s="22"/>
    </row>
    <row r="583" spans="29:40" x14ac:dyDescent="0.25">
      <c r="AC583" s="22"/>
      <c r="AD583" s="22"/>
      <c r="AE583" s="22"/>
      <c r="AF583" s="22"/>
      <c r="AG583" s="22"/>
      <c r="AH583" s="22"/>
      <c r="AI583" s="22"/>
      <c r="AJ583" s="22"/>
      <c r="AK583" s="22"/>
      <c r="AL583" s="22"/>
      <c r="AM583" s="22"/>
      <c r="AN583" s="22"/>
    </row>
    <row r="584" spans="29:40" x14ac:dyDescent="0.25">
      <c r="AC584" s="22"/>
      <c r="AD584" s="22"/>
      <c r="AE584" s="22"/>
      <c r="AF584" s="22"/>
      <c r="AG584" s="22"/>
      <c r="AH584" s="22"/>
      <c r="AI584" s="22"/>
      <c r="AJ584" s="22"/>
      <c r="AK584" s="22"/>
      <c r="AL584" s="22"/>
      <c r="AM584" s="22"/>
      <c r="AN584" s="22"/>
    </row>
    <row r="585" spans="29:40" x14ac:dyDescent="0.25">
      <c r="AC585" s="22"/>
      <c r="AD585" s="22"/>
      <c r="AE585" s="22"/>
      <c r="AF585" s="22"/>
      <c r="AG585" s="22"/>
      <c r="AH585" s="22"/>
      <c r="AI585" s="22"/>
      <c r="AJ585" s="22"/>
      <c r="AK585" s="22"/>
      <c r="AL585" s="22"/>
      <c r="AM585" s="22"/>
      <c r="AN585" s="22"/>
    </row>
    <row r="586" spans="29:40" x14ac:dyDescent="0.25">
      <c r="AC586" s="22"/>
      <c r="AD586" s="22"/>
      <c r="AE586" s="22"/>
      <c r="AF586" s="22"/>
      <c r="AG586" s="22"/>
      <c r="AH586" s="22"/>
      <c r="AI586" s="22"/>
      <c r="AJ586" s="22"/>
      <c r="AK586" s="22"/>
      <c r="AL586" s="22"/>
      <c r="AM586" s="22"/>
      <c r="AN586" s="22"/>
    </row>
    <row r="587" spans="29:40" x14ac:dyDescent="0.25">
      <c r="AC587" s="22"/>
      <c r="AD587" s="22"/>
      <c r="AE587" s="22"/>
      <c r="AF587" s="22"/>
      <c r="AG587" s="22"/>
      <c r="AH587" s="22"/>
      <c r="AI587" s="22"/>
      <c r="AJ587" s="22"/>
      <c r="AK587" s="22"/>
      <c r="AL587" s="22"/>
      <c r="AM587" s="22"/>
      <c r="AN587" s="22"/>
    </row>
    <row r="588" spans="29:40" x14ac:dyDescent="0.25">
      <c r="AC588" s="22"/>
      <c r="AD588" s="22"/>
      <c r="AE588" s="22"/>
      <c r="AF588" s="22"/>
      <c r="AG588" s="22"/>
      <c r="AH588" s="22"/>
      <c r="AI588" s="22"/>
      <c r="AJ588" s="22"/>
      <c r="AK588" s="22"/>
      <c r="AL588" s="22"/>
      <c r="AM588" s="22"/>
      <c r="AN588" s="22"/>
    </row>
    <row r="589" spans="29:40" x14ac:dyDescent="0.25">
      <c r="AC589" s="22"/>
      <c r="AD589" s="22"/>
      <c r="AE589" s="22"/>
      <c r="AF589" s="22"/>
      <c r="AG589" s="22"/>
      <c r="AH589" s="22"/>
      <c r="AI589" s="22"/>
      <c r="AJ589" s="22"/>
      <c r="AK589" s="22"/>
      <c r="AL589" s="22"/>
      <c r="AM589" s="22"/>
      <c r="AN589" s="22"/>
    </row>
    <row r="590" spans="29:40" x14ac:dyDescent="0.25">
      <c r="AC590" s="22"/>
      <c r="AD590" s="22"/>
      <c r="AE590" s="22"/>
      <c r="AF590" s="22"/>
      <c r="AG590" s="22"/>
      <c r="AH590" s="22"/>
      <c r="AI590" s="22"/>
      <c r="AJ590" s="22"/>
      <c r="AK590" s="22"/>
      <c r="AL590" s="22"/>
      <c r="AM590" s="22"/>
      <c r="AN590" s="22"/>
    </row>
    <row r="591" spans="29:40" x14ac:dyDescent="0.25">
      <c r="AC591" s="22"/>
      <c r="AD591" s="22"/>
      <c r="AE591" s="22"/>
      <c r="AF591" s="22"/>
      <c r="AG591" s="22"/>
      <c r="AH591" s="22"/>
      <c r="AI591" s="22"/>
      <c r="AJ591" s="22"/>
      <c r="AK591" s="22"/>
      <c r="AL591" s="22"/>
      <c r="AM591" s="22"/>
      <c r="AN591" s="22"/>
    </row>
    <row r="592" spans="29:40" x14ac:dyDescent="0.25">
      <c r="AC592" s="22"/>
      <c r="AD592" s="22"/>
      <c r="AE592" s="22"/>
      <c r="AF592" s="22"/>
      <c r="AG592" s="22"/>
      <c r="AH592" s="22"/>
      <c r="AI592" s="22"/>
      <c r="AJ592" s="22"/>
      <c r="AK592" s="22"/>
      <c r="AL592" s="22"/>
      <c r="AM592" s="22"/>
      <c r="AN592" s="22"/>
    </row>
    <row r="593" spans="29:40" x14ac:dyDescent="0.25">
      <c r="AC593" s="22"/>
      <c r="AD593" s="22"/>
      <c r="AE593" s="22"/>
      <c r="AF593" s="22"/>
      <c r="AG593" s="22"/>
      <c r="AH593" s="22"/>
      <c r="AI593" s="22"/>
      <c r="AJ593" s="22"/>
      <c r="AK593" s="22"/>
      <c r="AL593" s="22"/>
      <c r="AM593" s="22"/>
      <c r="AN593" s="22"/>
    </row>
    <row r="594" spans="29:40" x14ac:dyDescent="0.25">
      <c r="AC594" s="22"/>
      <c r="AD594" s="22"/>
      <c r="AE594" s="22"/>
      <c r="AF594" s="22"/>
      <c r="AG594" s="22"/>
      <c r="AH594" s="22"/>
      <c r="AI594" s="22"/>
      <c r="AJ594" s="22"/>
      <c r="AK594" s="22"/>
      <c r="AL594" s="22"/>
      <c r="AM594" s="22"/>
      <c r="AN594" s="22"/>
    </row>
    <row r="595" spans="29:40" x14ac:dyDescent="0.25">
      <c r="AC595" s="22"/>
      <c r="AD595" s="22"/>
      <c r="AE595" s="22"/>
      <c r="AF595" s="22"/>
      <c r="AG595" s="22"/>
      <c r="AH595" s="22"/>
      <c r="AI595" s="22"/>
      <c r="AJ595" s="22"/>
      <c r="AK595" s="22"/>
      <c r="AL595" s="22"/>
      <c r="AM595" s="22"/>
      <c r="AN595" s="22"/>
    </row>
    <row r="596" spans="29:40" x14ac:dyDescent="0.25">
      <c r="AC596" s="22"/>
      <c r="AD596" s="22"/>
      <c r="AE596" s="22"/>
      <c r="AF596" s="22"/>
      <c r="AG596" s="22"/>
      <c r="AH596" s="22"/>
      <c r="AI596" s="22"/>
      <c r="AJ596" s="22"/>
      <c r="AK596" s="22"/>
      <c r="AL596" s="22"/>
      <c r="AM596" s="22"/>
      <c r="AN596" s="22"/>
    </row>
    <row r="597" spans="29:40" x14ac:dyDescent="0.25">
      <c r="AC597" s="22"/>
      <c r="AD597" s="22"/>
      <c r="AE597" s="22"/>
      <c r="AF597" s="22"/>
      <c r="AG597" s="22"/>
      <c r="AH597" s="22"/>
      <c r="AI597" s="22"/>
      <c r="AJ597" s="22"/>
      <c r="AK597" s="22"/>
      <c r="AL597" s="22"/>
      <c r="AM597" s="22"/>
      <c r="AN597" s="22"/>
    </row>
    <row r="598" spans="29:40" x14ac:dyDescent="0.25">
      <c r="AC598" s="22"/>
      <c r="AD598" s="22"/>
      <c r="AE598" s="22"/>
      <c r="AF598" s="22"/>
      <c r="AG598" s="22"/>
      <c r="AH598" s="22"/>
      <c r="AI598" s="22"/>
      <c r="AJ598" s="22"/>
      <c r="AK598" s="22"/>
      <c r="AL598" s="22"/>
      <c r="AM598" s="22"/>
      <c r="AN598" s="22"/>
    </row>
    <row r="599" spans="29:40" x14ac:dyDescent="0.25">
      <c r="AC599" s="22"/>
      <c r="AD599" s="22"/>
      <c r="AE599" s="22"/>
      <c r="AF599" s="22"/>
      <c r="AG599" s="22"/>
      <c r="AH599" s="22"/>
      <c r="AI599" s="22"/>
      <c r="AJ599" s="22"/>
      <c r="AK599" s="22"/>
      <c r="AL599" s="22"/>
      <c r="AM599" s="22"/>
      <c r="AN599" s="22"/>
    </row>
    <row r="600" spans="29:40" x14ac:dyDescent="0.25">
      <c r="AC600" s="22"/>
      <c r="AD600" s="22"/>
      <c r="AE600" s="22"/>
      <c r="AF600" s="22"/>
      <c r="AG600" s="22"/>
      <c r="AH600" s="22"/>
      <c r="AI600" s="22"/>
      <c r="AJ600" s="22"/>
      <c r="AK600" s="22"/>
      <c r="AL600" s="22"/>
      <c r="AM600" s="22"/>
      <c r="AN600" s="22"/>
    </row>
    <row r="601" spans="29:40" x14ac:dyDescent="0.25">
      <c r="AC601" s="22"/>
      <c r="AD601" s="22"/>
      <c r="AE601" s="22"/>
      <c r="AF601" s="22"/>
      <c r="AG601" s="22"/>
      <c r="AH601" s="22"/>
      <c r="AI601" s="22"/>
      <c r="AJ601" s="22"/>
      <c r="AK601" s="22"/>
      <c r="AL601" s="22"/>
      <c r="AM601" s="22"/>
      <c r="AN601" s="22"/>
    </row>
    <row r="602" spans="29:40" x14ac:dyDescent="0.25">
      <c r="AC602" s="22"/>
      <c r="AD602" s="22"/>
      <c r="AE602" s="22"/>
      <c r="AF602" s="22"/>
      <c r="AG602" s="22"/>
      <c r="AH602" s="22"/>
      <c r="AI602" s="22"/>
      <c r="AJ602" s="22"/>
      <c r="AK602" s="22"/>
      <c r="AL602" s="22"/>
      <c r="AM602" s="22"/>
      <c r="AN602" s="22"/>
    </row>
    <row r="603" spans="29:40" x14ac:dyDescent="0.25">
      <c r="AC603" s="22"/>
      <c r="AD603" s="22"/>
      <c r="AE603" s="22"/>
      <c r="AF603" s="22"/>
      <c r="AG603" s="22"/>
      <c r="AH603" s="22"/>
      <c r="AI603" s="22"/>
      <c r="AJ603" s="22"/>
      <c r="AK603" s="22"/>
      <c r="AL603" s="22"/>
      <c r="AM603" s="22"/>
      <c r="AN603" s="22"/>
    </row>
    <row r="604" spans="29:40" x14ac:dyDescent="0.25">
      <c r="AC604" s="22"/>
      <c r="AD604" s="22"/>
      <c r="AE604" s="22"/>
      <c r="AF604" s="22"/>
      <c r="AG604" s="22"/>
      <c r="AH604" s="22"/>
      <c r="AI604" s="22"/>
      <c r="AJ604" s="22"/>
      <c r="AK604" s="22"/>
      <c r="AL604" s="22"/>
      <c r="AM604" s="22"/>
      <c r="AN604" s="22"/>
    </row>
    <row r="605" spans="29:40" x14ac:dyDescent="0.25">
      <c r="AC605" s="22"/>
      <c r="AD605" s="22"/>
      <c r="AE605" s="22"/>
      <c r="AF605" s="22"/>
      <c r="AG605" s="22"/>
      <c r="AH605" s="22"/>
      <c r="AI605" s="22"/>
      <c r="AJ605" s="22"/>
      <c r="AK605" s="22"/>
      <c r="AL605" s="22"/>
      <c r="AM605" s="22"/>
      <c r="AN605" s="22"/>
    </row>
    <row r="606" spans="29:40" x14ac:dyDescent="0.25">
      <c r="AC606" s="22"/>
      <c r="AD606" s="22"/>
      <c r="AE606" s="22"/>
      <c r="AF606" s="22"/>
      <c r="AG606" s="22"/>
      <c r="AH606" s="22"/>
      <c r="AI606" s="22"/>
      <c r="AJ606" s="22"/>
      <c r="AK606" s="22"/>
      <c r="AL606" s="22"/>
      <c r="AM606" s="22"/>
      <c r="AN606" s="22"/>
    </row>
    <row r="607" spans="29:40" x14ac:dyDescent="0.25">
      <c r="AC607" s="22"/>
      <c r="AD607" s="22"/>
      <c r="AE607" s="22"/>
      <c r="AF607" s="22"/>
      <c r="AG607" s="22"/>
      <c r="AH607" s="22"/>
      <c r="AI607" s="22"/>
      <c r="AJ607" s="22"/>
      <c r="AK607" s="22"/>
      <c r="AL607" s="22"/>
      <c r="AM607" s="22"/>
      <c r="AN607" s="22"/>
    </row>
    <row r="608" spans="29:40" x14ac:dyDescent="0.25">
      <c r="AC608" s="22"/>
      <c r="AD608" s="22"/>
      <c r="AE608" s="22"/>
      <c r="AF608" s="22"/>
      <c r="AG608" s="22"/>
      <c r="AH608" s="22"/>
      <c r="AI608" s="22"/>
      <c r="AJ608" s="22"/>
      <c r="AK608" s="22"/>
      <c r="AL608" s="22"/>
      <c r="AM608" s="22"/>
      <c r="AN608" s="22"/>
    </row>
    <row r="609" spans="29:40" x14ac:dyDescent="0.25">
      <c r="AC609" s="22"/>
      <c r="AD609" s="22"/>
      <c r="AE609" s="22"/>
      <c r="AF609" s="22"/>
      <c r="AG609" s="22"/>
      <c r="AH609" s="22"/>
      <c r="AI609" s="22"/>
      <c r="AJ609" s="22"/>
      <c r="AK609" s="22"/>
      <c r="AL609" s="22"/>
      <c r="AM609" s="22"/>
      <c r="AN609" s="22"/>
    </row>
    <row r="610" spans="29:40" x14ac:dyDescent="0.25">
      <c r="AC610" s="22"/>
      <c r="AD610" s="22"/>
      <c r="AE610" s="22"/>
      <c r="AF610" s="22"/>
      <c r="AG610" s="22"/>
      <c r="AH610" s="22"/>
      <c r="AI610" s="22"/>
      <c r="AJ610" s="22"/>
      <c r="AK610" s="22"/>
      <c r="AL610" s="22"/>
      <c r="AM610" s="22"/>
      <c r="AN610" s="22"/>
    </row>
    <row r="611" spans="29:40" x14ac:dyDescent="0.25">
      <c r="AC611" s="22"/>
      <c r="AD611" s="22"/>
      <c r="AE611" s="22"/>
      <c r="AF611" s="22"/>
      <c r="AG611" s="22"/>
      <c r="AH611" s="22"/>
      <c r="AI611" s="22"/>
      <c r="AJ611" s="22"/>
      <c r="AK611" s="22"/>
      <c r="AL611" s="22"/>
      <c r="AM611" s="22"/>
      <c r="AN611" s="22"/>
    </row>
    <row r="612" spans="29:40" x14ac:dyDescent="0.25">
      <c r="AC612" s="22"/>
      <c r="AD612" s="22"/>
      <c r="AE612" s="22"/>
      <c r="AF612" s="22"/>
      <c r="AG612" s="22"/>
      <c r="AH612" s="22"/>
      <c r="AI612" s="22"/>
      <c r="AJ612" s="22"/>
      <c r="AK612" s="22"/>
      <c r="AL612" s="22"/>
      <c r="AM612" s="22"/>
      <c r="AN612" s="22"/>
    </row>
    <row r="613" spans="29:40" x14ac:dyDescent="0.25">
      <c r="AC613" s="22"/>
      <c r="AD613" s="22"/>
      <c r="AE613" s="22"/>
      <c r="AF613" s="22"/>
      <c r="AG613" s="22"/>
      <c r="AH613" s="22"/>
      <c r="AI613" s="22"/>
      <c r="AJ613" s="22"/>
      <c r="AK613" s="22"/>
      <c r="AL613" s="22"/>
      <c r="AM613" s="22"/>
      <c r="AN613" s="22"/>
    </row>
    <row r="614" spans="29:40" x14ac:dyDescent="0.25">
      <c r="AC614" s="22"/>
      <c r="AD614" s="22"/>
      <c r="AE614" s="22"/>
      <c r="AF614" s="22"/>
      <c r="AG614" s="22"/>
      <c r="AH614" s="22"/>
      <c r="AI614" s="22"/>
      <c r="AJ614" s="22"/>
      <c r="AK614" s="22"/>
      <c r="AL614" s="22"/>
      <c r="AM614" s="22"/>
      <c r="AN614" s="22"/>
    </row>
    <row r="615" spans="29:40" x14ac:dyDescent="0.25">
      <c r="AC615" s="22"/>
      <c r="AD615" s="22"/>
      <c r="AE615" s="22"/>
      <c r="AF615" s="22"/>
      <c r="AG615" s="22"/>
      <c r="AH615" s="22"/>
      <c r="AI615" s="22"/>
      <c r="AJ615" s="22"/>
      <c r="AK615" s="22"/>
      <c r="AL615" s="22"/>
      <c r="AM615" s="22"/>
      <c r="AN615" s="22"/>
    </row>
    <row r="616" spans="29:40" x14ac:dyDescent="0.25">
      <c r="AC616" s="22"/>
      <c r="AD616" s="22"/>
      <c r="AE616" s="22"/>
      <c r="AF616" s="22"/>
      <c r="AG616" s="22"/>
      <c r="AH616" s="22"/>
      <c r="AI616" s="22"/>
      <c r="AJ616" s="22"/>
      <c r="AK616" s="22"/>
      <c r="AL616" s="22"/>
      <c r="AM616" s="22"/>
      <c r="AN616" s="22"/>
    </row>
    <row r="617" spans="29:40" x14ac:dyDescent="0.25">
      <c r="AC617" s="22"/>
      <c r="AD617" s="22"/>
      <c r="AE617" s="22"/>
      <c r="AF617" s="22"/>
      <c r="AG617" s="22"/>
      <c r="AH617" s="22"/>
      <c r="AI617" s="22"/>
      <c r="AJ617" s="22"/>
      <c r="AK617" s="22"/>
      <c r="AL617" s="22"/>
      <c r="AM617" s="22"/>
      <c r="AN617" s="22"/>
    </row>
    <row r="618" spans="29:40" x14ac:dyDescent="0.25">
      <c r="AC618" s="22"/>
      <c r="AD618" s="22"/>
      <c r="AE618" s="22"/>
      <c r="AF618" s="22"/>
      <c r="AG618" s="22"/>
      <c r="AH618" s="22"/>
      <c r="AI618" s="22"/>
      <c r="AJ618" s="22"/>
      <c r="AK618" s="22"/>
      <c r="AL618" s="22"/>
      <c r="AM618" s="22"/>
      <c r="AN618" s="22"/>
    </row>
    <row r="619" spans="29:40" x14ac:dyDescent="0.25">
      <c r="AC619" s="22"/>
      <c r="AD619" s="22"/>
      <c r="AE619" s="22"/>
      <c r="AF619" s="22"/>
      <c r="AG619" s="22"/>
      <c r="AH619" s="22"/>
      <c r="AI619" s="22"/>
      <c r="AJ619" s="22"/>
      <c r="AK619" s="22"/>
      <c r="AL619" s="22"/>
      <c r="AM619" s="22"/>
      <c r="AN619" s="22"/>
    </row>
    <row r="620" spans="29:40" x14ac:dyDescent="0.25">
      <c r="AC620" s="22"/>
      <c r="AD620" s="22"/>
      <c r="AE620" s="22"/>
      <c r="AF620" s="22"/>
      <c r="AG620" s="22"/>
      <c r="AH620" s="22"/>
      <c r="AI620" s="22"/>
      <c r="AJ620" s="22"/>
      <c r="AK620" s="22"/>
      <c r="AL620" s="22"/>
      <c r="AM620" s="22"/>
      <c r="AN620" s="22"/>
    </row>
    <row r="621" spans="29:40" x14ac:dyDescent="0.25">
      <c r="AC621" s="22"/>
      <c r="AD621" s="22"/>
      <c r="AE621" s="22"/>
      <c r="AF621" s="22"/>
      <c r="AG621" s="22"/>
      <c r="AH621" s="22"/>
      <c r="AI621" s="22"/>
      <c r="AJ621" s="22"/>
      <c r="AK621" s="22"/>
      <c r="AL621" s="22"/>
      <c r="AM621" s="22"/>
      <c r="AN621" s="22"/>
    </row>
    <row r="622" spans="29:40" x14ac:dyDescent="0.25">
      <c r="AC622" s="22"/>
      <c r="AD622" s="22"/>
      <c r="AE622" s="22"/>
      <c r="AF622" s="22"/>
      <c r="AG622" s="22"/>
      <c r="AH622" s="22"/>
      <c r="AI622" s="22"/>
      <c r="AJ622" s="22"/>
      <c r="AK622" s="22"/>
      <c r="AL622" s="22"/>
      <c r="AM622" s="22"/>
      <c r="AN622" s="22"/>
    </row>
    <row r="623" spans="29:40" x14ac:dyDescent="0.25">
      <c r="AC623" s="22"/>
      <c r="AD623" s="22"/>
      <c r="AE623" s="22"/>
      <c r="AF623" s="22"/>
      <c r="AG623" s="22"/>
      <c r="AH623" s="22"/>
      <c r="AI623" s="22"/>
      <c r="AJ623" s="22"/>
      <c r="AK623" s="22"/>
      <c r="AL623" s="22"/>
      <c r="AM623" s="22"/>
      <c r="AN623" s="22"/>
    </row>
    <row r="624" spans="29:40" x14ac:dyDescent="0.25">
      <c r="AC624" s="22"/>
      <c r="AD624" s="22"/>
      <c r="AE624" s="22"/>
      <c r="AF624" s="22"/>
      <c r="AG624" s="22"/>
      <c r="AH624" s="22"/>
      <c r="AI624" s="22"/>
      <c r="AJ624" s="22"/>
      <c r="AK624" s="22"/>
      <c r="AL624" s="22"/>
      <c r="AM624" s="22"/>
      <c r="AN624" s="22"/>
    </row>
    <row r="625" spans="29:40" x14ac:dyDescent="0.25">
      <c r="AC625" s="22"/>
      <c r="AD625" s="22"/>
      <c r="AE625" s="22"/>
      <c r="AF625" s="22"/>
      <c r="AG625" s="22"/>
      <c r="AH625" s="22"/>
      <c r="AI625" s="22"/>
      <c r="AJ625" s="22"/>
      <c r="AK625" s="22"/>
      <c r="AL625" s="22"/>
      <c r="AM625" s="22"/>
      <c r="AN625" s="22"/>
    </row>
    <row r="626" spans="29:40" x14ac:dyDescent="0.25">
      <c r="AC626" s="22"/>
      <c r="AD626" s="22"/>
      <c r="AE626" s="22"/>
      <c r="AF626" s="22"/>
      <c r="AG626" s="22"/>
      <c r="AH626" s="22"/>
      <c r="AI626" s="22"/>
      <c r="AJ626" s="22"/>
      <c r="AK626" s="22"/>
      <c r="AL626" s="22"/>
      <c r="AM626" s="22"/>
      <c r="AN626" s="22"/>
    </row>
    <row r="627" spans="29:40" x14ac:dyDescent="0.25">
      <c r="AC627" s="22"/>
      <c r="AD627" s="22"/>
      <c r="AE627" s="22"/>
      <c r="AF627" s="22"/>
      <c r="AG627" s="22"/>
      <c r="AH627" s="22"/>
      <c r="AI627" s="22"/>
      <c r="AJ627" s="22"/>
      <c r="AK627" s="22"/>
      <c r="AL627" s="22"/>
      <c r="AM627" s="22"/>
      <c r="AN627" s="22"/>
    </row>
    <row r="628" spans="29:40" x14ac:dyDescent="0.25">
      <c r="AC628" s="22"/>
      <c r="AD628" s="22"/>
      <c r="AE628" s="22"/>
      <c r="AF628" s="22"/>
      <c r="AG628" s="22"/>
      <c r="AH628" s="22"/>
      <c r="AI628" s="22"/>
      <c r="AJ628" s="22"/>
      <c r="AK628" s="22"/>
      <c r="AL628" s="22"/>
      <c r="AM628" s="22"/>
      <c r="AN628" s="22"/>
    </row>
    <row r="629" spans="29:40" x14ac:dyDescent="0.25">
      <c r="AC629" s="22"/>
      <c r="AD629" s="22"/>
      <c r="AE629" s="22"/>
      <c r="AF629" s="22"/>
      <c r="AG629" s="22"/>
      <c r="AH629" s="22"/>
      <c r="AI629" s="22"/>
      <c r="AJ629" s="22"/>
      <c r="AK629" s="22"/>
      <c r="AL629" s="22"/>
      <c r="AM629" s="22"/>
      <c r="AN629" s="22"/>
    </row>
    <row r="630" spans="29:40" x14ac:dyDescent="0.25">
      <c r="AC630" s="22"/>
      <c r="AD630" s="22"/>
      <c r="AE630" s="22"/>
      <c r="AF630" s="22"/>
      <c r="AG630" s="22"/>
      <c r="AH630" s="22"/>
      <c r="AI630" s="22"/>
      <c r="AJ630" s="22"/>
      <c r="AK630" s="22"/>
      <c r="AL630" s="22"/>
      <c r="AM630" s="22"/>
      <c r="AN630" s="22"/>
    </row>
    <row r="631" spans="29:40" x14ac:dyDescent="0.25">
      <c r="AC631" s="22"/>
      <c r="AD631" s="22"/>
      <c r="AE631" s="22"/>
      <c r="AF631" s="22"/>
      <c r="AG631" s="22"/>
      <c r="AH631" s="22"/>
      <c r="AI631" s="22"/>
      <c r="AJ631" s="22"/>
      <c r="AK631" s="22"/>
      <c r="AL631" s="22"/>
      <c r="AM631" s="22"/>
      <c r="AN631" s="22"/>
    </row>
    <row r="632" spans="29:40" x14ac:dyDescent="0.25">
      <c r="AC632" s="22"/>
      <c r="AD632" s="22"/>
      <c r="AE632" s="22"/>
      <c r="AF632" s="22"/>
      <c r="AG632" s="22"/>
      <c r="AH632" s="22"/>
      <c r="AI632" s="22"/>
      <c r="AJ632" s="22"/>
      <c r="AK632" s="22"/>
      <c r="AL632" s="22"/>
      <c r="AM632" s="22"/>
      <c r="AN632" s="22"/>
    </row>
    <row r="633" spans="29:40" x14ac:dyDescent="0.25">
      <c r="AC633" s="22"/>
      <c r="AD633" s="22"/>
      <c r="AE633" s="22"/>
      <c r="AF633" s="22"/>
      <c r="AG633" s="22"/>
      <c r="AH633" s="22"/>
      <c r="AI633" s="22"/>
      <c r="AJ633" s="22"/>
      <c r="AK633" s="22"/>
      <c r="AL633" s="22"/>
      <c r="AM633" s="22"/>
      <c r="AN633" s="22"/>
    </row>
    <row r="634" spans="29:40" x14ac:dyDescent="0.25">
      <c r="AC634" s="22"/>
      <c r="AD634" s="22"/>
      <c r="AE634" s="22"/>
      <c r="AF634" s="22"/>
      <c r="AG634" s="22"/>
      <c r="AH634" s="22"/>
      <c r="AI634" s="22"/>
      <c r="AJ634" s="22"/>
      <c r="AK634" s="22"/>
      <c r="AL634" s="22"/>
      <c r="AM634" s="22"/>
      <c r="AN634" s="22"/>
    </row>
    <row r="635" spans="29:40" x14ac:dyDescent="0.25">
      <c r="AC635" s="22"/>
      <c r="AD635" s="22"/>
      <c r="AE635" s="22"/>
      <c r="AF635" s="22"/>
      <c r="AG635" s="22"/>
      <c r="AH635" s="22"/>
      <c r="AI635" s="22"/>
      <c r="AJ635" s="22"/>
      <c r="AK635" s="22"/>
      <c r="AL635" s="22"/>
      <c r="AM635" s="22"/>
      <c r="AN635" s="22"/>
    </row>
    <row r="636" spans="29:40" x14ac:dyDescent="0.25">
      <c r="AC636" s="22"/>
      <c r="AD636" s="22"/>
      <c r="AE636" s="22"/>
      <c r="AF636" s="22"/>
      <c r="AG636" s="22"/>
      <c r="AH636" s="22"/>
      <c r="AI636" s="22"/>
      <c r="AJ636" s="22"/>
      <c r="AK636" s="22"/>
      <c r="AL636" s="22"/>
      <c r="AM636" s="22"/>
      <c r="AN636" s="22"/>
    </row>
    <row r="637" spans="29:40" x14ac:dyDescent="0.25">
      <c r="AC637" s="22"/>
      <c r="AD637" s="22"/>
      <c r="AE637" s="22"/>
      <c r="AF637" s="22"/>
      <c r="AG637" s="22"/>
      <c r="AH637" s="22"/>
      <c r="AI637" s="22"/>
      <c r="AJ637" s="22"/>
      <c r="AK637" s="22"/>
      <c r="AL637" s="22"/>
      <c r="AM637" s="22"/>
      <c r="AN637" s="22"/>
    </row>
    <row r="638" spans="29:40" x14ac:dyDescent="0.25">
      <c r="AC638" s="22"/>
      <c r="AD638" s="22"/>
      <c r="AE638" s="22"/>
      <c r="AF638" s="22"/>
      <c r="AG638" s="22"/>
      <c r="AH638" s="22"/>
      <c r="AI638" s="22"/>
      <c r="AJ638" s="22"/>
      <c r="AK638" s="22"/>
      <c r="AL638" s="22"/>
      <c r="AM638" s="22"/>
      <c r="AN638" s="22"/>
    </row>
    <row r="639" spans="29:40" x14ac:dyDescent="0.25">
      <c r="AC639" s="22"/>
      <c r="AD639" s="22"/>
      <c r="AE639" s="22"/>
      <c r="AF639" s="22"/>
      <c r="AG639" s="22"/>
      <c r="AH639" s="22"/>
      <c r="AI639" s="22"/>
      <c r="AJ639" s="22"/>
      <c r="AK639" s="22"/>
      <c r="AL639" s="22"/>
      <c r="AM639" s="22"/>
      <c r="AN639" s="22"/>
    </row>
    <row r="640" spans="29:40" x14ac:dyDescent="0.25">
      <c r="AC640" s="22"/>
      <c r="AD640" s="22"/>
      <c r="AE640" s="22"/>
      <c r="AF640" s="22"/>
      <c r="AG640" s="22"/>
      <c r="AH640" s="22"/>
      <c r="AI640" s="22"/>
      <c r="AJ640" s="22"/>
      <c r="AK640" s="22"/>
      <c r="AL640" s="22"/>
      <c r="AM640" s="22"/>
      <c r="AN640" s="22"/>
    </row>
    <row r="641" spans="29:40" x14ac:dyDescent="0.25">
      <c r="AC641" s="22"/>
      <c r="AD641" s="22"/>
      <c r="AE641" s="22"/>
      <c r="AF641" s="22"/>
      <c r="AG641" s="22"/>
      <c r="AH641" s="22"/>
      <c r="AI641" s="22"/>
      <c r="AJ641" s="22"/>
      <c r="AK641" s="22"/>
      <c r="AL641" s="22"/>
      <c r="AM641" s="22"/>
      <c r="AN641" s="22"/>
    </row>
    <row r="642" spans="29:40" x14ac:dyDescent="0.25">
      <c r="AC642" s="22"/>
      <c r="AD642" s="22"/>
      <c r="AE642" s="22"/>
      <c r="AF642" s="22"/>
      <c r="AG642" s="22"/>
      <c r="AH642" s="22"/>
      <c r="AI642" s="22"/>
      <c r="AJ642" s="22"/>
      <c r="AK642" s="22"/>
      <c r="AL642" s="22"/>
      <c r="AM642" s="22"/>
      <c r="AN642" s="22"/>
    </row>
    <row r="643" spans="29:40" x14ac:dyDescent="0.25">
      <c r="AC643" s="22"/>
      <c r="AD643" s="22"/>
      <c r="AE643" s="22"/>
      <c r="AF643" s="22"/>
      <c r="AG643" s="22"/>
      <c r="AH643" s="22"/>
      <c r="AI643" s="22"/>
      <c r="AJ643" s="22"/>
      <c r="AK643" s="22"/>
      <c r="AL643" s="22"/>
      <c r="AM643" s="22"/>
      <c r="AN643" s="22"/>
    </row>
    <row r="644" spans="29:40" x14ac:dyDescent="0.25">
      <c r="AC644" s="22"/>
      <c r="AD644" s="22"/>
      <c r="AE644" s="22"/>
      <c r="AF644" s="22"/>
      <c r="AG644" s="22"/>
      <c r="AH644" s="22"/>
      <c r="AI644" s="22"/>
      <c r="AJ644" s="22"/>
      <c r="AK644" s="22"/>
      <c r="AL644" s="22"/>
      <c r="AM644" s="22"/>
      <c r="AN644" s="22"/>
    </row>
    <row r="645" spans="29:40" x14ac:dyDescent="0.25">
      <c r="AC645" s="22"/>
      <c r="AD645" s="22"/>
      <c r="AE645" s="22"/>
      <c r="AF645" s="22"/>
      <c r="AG645" s="22"/>
      <c r="AH645" s="22"/>
      <c r="AI645" s="22"/>
      <c r="AJ645" s="22"/>
      <c r="AK645" s="22"/>
      <c r="AL645" s="22"/>
      <c r="AM645" s="22"/>
      <c r="AN645" s="22"/>
    </row>
    <row r="646" spans="29:40" x14ac:dyDescent="0.25">
      <c r="AC646" s="22"/>
      <c r="AD646" s="22"/>
      <c r="AE646" s="22"/>
      <c r="AF646" s="22"/>
      <c r="AG646" s="22"/>
      <c r="AH646" s="22"/>
      <c r="AI646" s="22"/>
      <c r="AJ646" s="22"/>
      <c r="AK646" s="22"/>
      <c r="AL646" s="22"/>
      <c r="AM646" s="22"/>
      <c r="AN646" s="22"/>
    </row>
    <row r="647" spans="29:40" x14ac:dyDescent="0.25">
      <c r="AC647" s="22"/>
      <c r="AD647" s="22"/>
      <c r="AE647" s="22"/>
      <c r="AF647" s="22"/>
      <c r="AG647" s="22"/>
      <c r="AH647" s="22"/>
      <c r="AI647" s="22"/>
      <c r="AJ647" s="22"/>
      <c r="AK647" s="22"/>
      <c r="AL647" s="22"/>
      <c r="AM647" s="22"/>
      <c r="AN647" s="22"/>
    </row>
    <row r="648" spans="29:40" x14ac:dyDescent="0.25">
      <c r="AC648" s="22"/>
      <c r="AD648" s="22"/>
      <c r="AE648" s="22"/>
      <c r="AF648" s="22"/>
      <c r="AG648" s="22"/>
      <c r="AH648" s="22"/>
      <c r="AI648" s="22"/>
      <c r="AJ648" s="22"/>
      <c r="AK648" s="22"/>
      <c r="AL648" s="22"/>
      <c r="AM648" s="22"/>
      <c r="AN648" s="22"/>
    </row>
    <row r="649" spans="29:40" x14ac:dyDescent="0.25">
      <c r="AC649" s="22"/>
      <c r="AD649" s="22"/>
      <c r="AE649" s="22"/>
      <c r="AF649" s="22"/>
      <c r="AG649" s="22"/>
      <c r="AH649" s="22"/>
      <c r="AI649" s="22"/>
      <c r="AJ649" s="22"/>
      <c r="AK649" s="22"/>
      <c r="AL649" s="22"/>
      <c r="AM649" s="22"/>
      <c r="AN649" s="22"/>
    </row>
    <row r="650" spans="29:40" x14ac:dyDescent="0.25">
      <c r="AC650" s="22"/>
      <c r="AD650" s="22"/>
      <c r="AE650" s="22"/>
      <c r="AF650" s="22"/>
      <c r="AG650" s="22"/>
      <c r="AH650" s="22"/>
      <c r="AI650" s="22"/>
      <c r="AJ650" s="22"/>
      <c r="AK650" s="22"/>
      <c r="AL650" s="22"/>
      <c r="AM650" s="22"/>
      <c r="AN650" s="22"/>
    </row>
    <row r="651" spans="29:40" x14ac:dyDescent="0.25">
      <c r="AC651" s="22"/>
      <c r="AD651" s="22"/>
      <c r="AE651" s="22"/>
      <c r="AF651" s="22"/>
      <c r="AG651" s="22"/>
      <c r="AH651" s="22"/>
      <c r="AI651" s="22"/>
      <c r="AJ651" s="22"/>
      <c r="AK651" s="22"/>
      <c r="AL651" s="22"/>
      <c r="AM651" s="22"/>
      <c r="AN651" s="22"/>
    </row>
    <row r="652" spans="29:40" x14ac:dyDescent="0.25">
      <c r="AC652" s="22"/>
      <c r="AD652" s="22"/>
      <c r="AE652" s="22"/>
      <c r="AF652" s="22"/>
      <c r="AG652" s="22"/>
      <c r="AH652" s="22"/>
      <c r="AI652" s="22"/>
      <c r="AJ652" s="22"/>
      <c r="AK652" s="22"/>
      <c r="AL652" s="22"/>
      <c r="AM652" s="22"/>
      <c r="AN652" s="22"/>
    </row>
    <row r="653" spans="29:40" x14ac:dyDescent="0.25">
      <c r="AC653" s="22"/>
      <c r="AD653" s="22"/>
      <c r="AE653" s="22"/>
      <c r="AF653" s="22"/>
      <c r="AG653" s="22"/>
      <c r="AH653" s="22"/>
      <c r="AI653" s="22"/>
      <c r="AJ653" s="22"/>
      <c r="AK653" s="22"/>
      <c r="AL653" s="22"/>
      <c r="AM653" s="22"/>
      <c r="AN653" s="22"/>
    </row>
    <row r="654" spans="29:40" x14ac:dyDescent="0.25">
      <c r="AC654" s="22"/>
      <c r="AD654" s="22"/>
      <c r="AE654" s="22"/>
      <c r="AF654" s="22"/>
      <c r="AG654" s="22"/>
      <c r="AH654" s="22"/>
      <c r="AI654" s="22"/>
      <c r="AJ654" s="22"/>
      <c r="AK654" s="22"/>
      <c r="AL654" s="22"/>
      <c r="AM654" s="22"/>
      <c r="AN654" s="22"/>
    </row>
    <row r="655" spans="29:40" x14ac:dyDescent="0.25">
      <c r="AC655" s="22"/>
      <c r="AD655" s="22"/>
      <c r="AE655" s="22"/>
      <c r="AF655" s="22"/>
      <c r="AG655" s="22"/>
      <c r="AH655" s="22"/>
      <c r="AI655" s="22"/>
      <c r="AJ655" s="22"/>
      <c r="AK655" s="22"/>
      <c r="AL655" s="22"/>
      <c r="AM655" s="22"/>
      <c r="AN655" s="22"/>
    </row>
    <row r="656" spans="29:40" x14ac:dyDescent="0.25">
      <c r="AC656" s="22"/>
      <c r="AD656" s="22"/>
      <c r="AE656" s="22"/>
      <c r="AF656" s="22"/>
      <c r="AG656" s="22"/>
      <c r="AH656" s="22"/>
      <c r="AI656" s="22"/>
      <c r="AJ656" s="22"/>
      <c r="AK656" s="22"/>
      <c r="AL656" s="22"/>
      <c r="AM656" s="22"/>
      <c r="AN656" s="22"/>
    </row>
    <row r="657" spans="29:40" x14ac:dyDescent="0.25">
      <c r="AC657" s="22"/>
      <c r="AD657" s="22"/>
      <c r="AE657" s="22"/>
      <c r="AF657" s="22"/>
      <c r="AG657" s="22"/>
      <c r="AH657" s="22"/>
      <c r="AI657" s="22"/>
      <c r="AJ657" s="22"/>
      <c r="AK657" s="22"/>
      <c r="AL657" s="22"/>
      <c r="AM657" s="22"/>
      <c r="AN657" s="22"/>
    </row>
    <row r="658" spans="29:40" x14ac:dyDescent="0.25">
      <c r="AC658" s="22"/>
      <c r="AD658" s="22"/>
      <c r="AE658" s="22"/>
      <c r="AF658" s="22"/>
      <c r="AG658" s="22"/>
      <c r="AH658" s="22"/>
      <c r="AI658" s="22"/>
      <c r="AJ658" s="22"/>
      <c r="AK658" s="22"/>
      <c r="AL658" s="22"/>
      <c r="AM658" s="22"/>
      <c r="AN658" s="22"/>
    </row>
    <row r="659" spans="29:40" x14ac:dyDescent="0.25">
      <c r="AC659" s="22"/>
      <c r="AD659" s="22"/>
      <c r="AE659" s="22"/>
      <c r="AF659" s="22"/>
      <c r="AG659" s="22"/>
      <c r="AH659" s="22"/>
      <c r="AI659" s="22"/>
      <c r="AJ659" s="22"/>
      <c r="AK659" s="22"/>
      <c r="AL659" s="22"/>
      <c r="AM659" s="22"/>
      <c r="AN659" s="22"/>
    </row>
    <row r="660" spans="29:40" x14ac:dyDescent="0.25">
      <c r="AC660" s="22"/>
      <c r="AD660" s="22"/>
      <c r="AE660" s="22"/>
      <c r="AF660" s="22"/>
      <c r="AG660" s="22"/>
      <c r="AH660" s="22"/>
      <c r="AI660" s="22"/>
      <c r="AJ660" s="22"/>
      <c r="AK660" s="22"/>
      <c r="AL660" s="22"/>
      <c r="AM660" s="22"/>
      <c r="AN660" s="22"/>
    </row>
    <row r="661" spans="29:40" x14ac:dyDescent="0.25">
      <c r="AC661" s="22"/>
      <c r="AD661" s="22"/>
      <c r="AE661" s="22"/>
      <c r="AF661" s="22"/>
      <c r="AG661" s="22"/>
      <c r="AH661" s="22"/>
      <c r="AI661" s="22"/>
      <c r="AJ661" s="22"/>
      <c r="AK661" s="22"/>
      <c r="AL661" s="22"/>
      <c r="AM661" s="22"/>
      <c r="AN661" s="22"/>
    </row>
    <row r="662" spans="29:40" x14ac:dyDescent="0.25">
      <c r="AC662" s="22"/>
      <c r="AD662" s="22"/>
      <c r="AE662" s="22"/>
      <c r="AF662" s="22"/>
      <c r="AG662" s="22"/>
      <c r="AH662" s="22"/>
      <c r="AI662" s="22"/>
      <c r="AJ662" s="22"/>
      <c r="AK662" s="22"/>
      <c r="AL662" s="22"/>
      <c r="AM662" s="22"/>
      <c r="AN662" s="22"/>
    </row>
    <row r="663" spans="29:40" x14ac:dyDescent="0.25">
      <c r="AC663" s="22"/>
      <c r="AD663" s="22"/>
      <c r="AE663" s="22"/>
      <c r="AF663" s="22"/>
      <c r="AG663" s="22"/>
      <c r="AH663" s="22"/>
      <c r="AI663" s="22"/>
      <c r="AJ663" s="22"/>
      <c r="AK663" s="22"/>
      <c r="AL663" s="22"/>
      <c r="AM663" s="22"/>
      <c r="AN663" s="22"/>
    </row>
    <row r="664" spans="29:40" x14ac:dyDescent="0.25">
      <c r="AC664" s="22"/>
      <c r="AD664" s="22"/>
      <c r="AE664" s="22"/>
      <c r="AF664" s="22"/>
      <c r="AG664" s="22"/>
      <c r="AH664" s="22"/>
      <c r="AI664" s="22"/>
      <c r="AJ664" s="22"/>
      <c r="AK664" s="22"/>
      <c r="AL664" s="22"/>
      <c r="AM664" s="22"/>
      <c r="AN664" s="22"/>
    </row>
    <row r="665" spans="29:40" x14ac:dyDescent="0.25">
      <c r="AC665" s="22"/>
      <c r="AD665" s="22"/>
      <c r="AE665" s="22"/>
      <c r="AF665" s="22"/>
      <c r="AG665" s="22"/>
      <c r="AH665" s="22"/>
      <c r="AI665" s="22"/>
      <c r="AJ665" s="22"/>
      <c r="AK665" s="22"/>
      <c r="AL665" s="22"/>
      <c r="AM665" s="22"/>
      <c r="AN665" s="22"/>
    </row>
    <row r="666" spans="29:40" x14ac:dyDescent="0.25">
      <c r="AC666" s="22"/>
      <c r="AD666" s="22"/>
      <c r="AE666" s="22"/>
      <c r="AF666" s="22"/>
      <c r="AG666" s="22"/>
      <c r="AH666" s="22"/>
      <c r="AI666" s="22"/>
      <c r="AJ666" s="22"/>
      <c r="AK666" s="22"/>
      <c r="AL666" s="22"/>
      <c r="AM666" s="22"/>
      <c r="AN666" s="22"/>
    </row>
    <row r="667" spans="29:40" x14ac:dyDescent="0.25">
      <c r="AC667" s="22"/>
      <c r="AD667" s="22"/>
      <c r="AE667" s="22"/>
      <c r="AF667" s="22"/>
      <c r="AG667" s="22"/>
      <c r="AH667" s="22"/>
      <c r="AI667" s="22"/>
      <c r="AJ667" s="22"/>
      <c r="AK667" s="22"/>
      <c r="AL667" s="22"/>
      <c r="AM667" s="22"/>
      <c r="AN667" s="22"/>
    </row>
    <row r="668" spans="29:40" x14ac:dyDescent="0.25">
      <c r="AC668" s="22"/>
      <c r="AD668" s="22"/>
      <c r="AE668" s="22"/>
      <c r="AF668" s="22"/>
      <c r="AG668" s="22"/>
      <c r="AH668" s="22"/>
      <c r="AI668" s="22"/>
      <c r="AJ668" s="22"/>
      <c r="AK668" s="22"/>
      <c r="AL668" s="22"/>
      <c r="AM668" s="22"/>
      <c r="AN668" s="22"/>
    </row>
    <row r="669" spans="29:40" x14ac:dyDescent="0.25">
      <c r="AC669" s="22"/>
      <c r="AD669" s="22"/>
      <c r="AE669" s="22"/>
      <c r="AF669" s="22"/>
      <c r="AG669" s="22"/>
      <c r="AH669" s="22"/>
      <c r="AI669" s="22"/>
      <c r="AJ669" s="22"/>
      <c r="AK669" s="22"/>
      <c r="AL669" s="22"/>
      <c r="AM669" s="22"/>
      <c r="AN669" s="22"/>
    </row>
    <row r="670" spans="29:40" x14ac:dyDescent="0.25">
      <c r="AC670" s="22"/>
      <c r="AD670" s="22"/>
      <c r="AE670" s="22"/>
      <c r="AF670" s="22"/>
      <c r="AG670" s="22"/>
      <c r="AH670" s="22"/>
      <c r="AI670" s="22"/>
      <c r="AJ670" s="22"/>
      <c r="AK670" s="22"/>
      <c r="AL670" s="22"/>
      <c r="AM670" s="22"/>
      <c r="AN670" s="22"/>
    </row>
    <row r="671" spans="29:40" x14ac:dyDescent="0.25">
      <c r="AC671" s="22"/>
      <c r="AD671" s="22"/>
      <c r="AE671" s="22"/>
      <c r="AF671" s="22"/>
      <c r="AG671" s="22"/>
      <c r="AH671" s="22"/>
      <c r="AI671" s="22"/>
      <c r="AJ671" s="22"/>
      <c r="AK671" s="22"/>
      <c r="AL671" s="22"/>
      <c r="AM671" s="22"/>
      <c r="AN671" s="22"/>
    </row>
    <row r="672" spans="29:40" x14ac:dyDescent="0.25">
      <c r="AC672" s="22"/>
      <c r="AD672" s="22"/>
      <c r="AE672" s="22"/>
      <c r="AF672" s="22"/>
      <c r="AG672" s="22"/>
      <c r="AH672" s="22"/>
      <c r="AI672" s="22"/>
      <c r="AJ672" s="22"/>
      <c r="AK672" s="22"/>
      <c r="AL672" s="22"/>
      <c r="AM672" s="22"/>
      <c r="AN672" s="22"/>
    </row>
    <row r="673" spans="29:40" x14ac:dyDescent="0.25">
      <c r="AC673" s="22"/>
      <c r="AD673" s="22"/>
      <c r="AE673" s="22"/>
      <c r="AF673" s="22"/>
      <c r="AG673" s="22"/>
      <c r="AH673" s="22"/>
      <c r="AI673" s="22"/>
      <c r="AJ673" s="22"/>
      <c r="AK673" s="22"/>
      <c r="AL673" s="22"/>
      <c r="AM673" s="22"/>
      <c r="AN673" s="22"/>
    </row>
    <row r="674" spans="29:40" x14ac:dyDescent="0.25">
      <c r="AC674" s="22"/>
      <c r="AD674" s="22"/>
      <c r="AE674" s="22"/>
      <c r="AF674" s="22"/>
      <c r="AG674" s="22"/>
      <c r="AH674" s="22"/>
      <c r="AI674" s="22"/>
      <c r="AJ674" s="22"/>
      <c r="AK674" s="22"/>
      <c r="AL674" s="22"/>
      <c r="AM674" s="22"/>
      <c r="AN674" s="22"/>
    </row>
    <row r="675" spans="29:40" x14ac:dyDescent="0.25">
      <c r="AC675" s="22"/>
      <c r="AD675" s="22"/>
      <c r="AE675" s="22"/>
      <c r="AF675" s="22"/>
      <c r="AG675" s="22"/>
      <c r="AH675" s="22"/>
      <c r="AI675" s="22"/>
      <c r="AJ675" s="22"/>
      <c r="AK675" s="22"/>
      <c r="AL675" s="22"/>
      <c r="AM675" s="22"/>
      <c r="AN675" s="22"/>
    </row>
    <row r="676" spans="29:40" x14ac:dyDescent="0.25">
      <c r="AC676" s="22"/>
      <c r="AD676" s="22"/>
      <c r="AE676" s="22"/>
      <c r="AF676" s="22"/>
      <c r="AG676" s="22"/>
      <c r="AH676" s="22"/>
      <c r="AI676" s="22"/>
      <c r="AJ676" s="22"/>
      <c r="AK676" s="22"/>
      <c r="AL676" s="22"/>
      <c r="AM676" s="22"/>
      <c r="AN676" s="22"/>
    </row>
    <row r="677" spans="29:40" x14ac:dyDescent="0.25">
      <c r="AC677" s="22"/>
      <c r="AD677" s="22"/>
      <c r="AE677" s="22"/>
      <c r="AF677" s="22"/>
      <c r="AG677" s="22"/>
      <c r="AH677" s="22"/>
      <c r="AI677" s="22"/>
      <c r="AJ677" s="22"/>
      <c r="AK677" s="22"/>
      <c r="AL677" s="22"/>
      <c r="AM677" s="22"/>
      <c r="AN677" s="22"/>
    </row>
    <row r="678" spans="29:40" x14ac:dyDescent="0.25">
      <c r="AC678" s="22"/>
      <c r="AD678" s="22"/>
      <c r="AE678" s="22"/>
      <c r="AF678" s="22"/>
      <c r="AG678" s="22"/>
      <c r="AH678" s="22"/>
      <c r="AI678" s="22"/>
      <c r="AJ678" s="22"/>
      <c r="AK678" s="22"/>
      <c r="AL678" s="22"/>
      <c r="AM678" s="22"/>
      <c r="AN678" s="22"/>
    </row>
    <row r="679" spans="29:40" x14ac:dyDescent="0.25">
      <c r="AC679" s="22"/>
      <c r="AD679" s="22"/>
      <c r="AE679" s="22"/>
      <c r="AF679" s="22"/>
      <c r="AG679" s="22"/>
      <c r="AH679" s="22"/>
      <c r="AI679" s="22"/>
      <c r="AJ679" s="22"/>
      <c r="AK679" s="22"/>
      <c r="AL679" s="22"/>
      <c r="AM679" s="22"/>
      <c r="AN679" s="22"/>
    </row>
    <row r="680" spans="29:40" x14ac:dyDescent="0.25">
      <c r="AC680" s="22"/>
      <c r="AD680" s="22"/>
      <c r="AE680" s="22"/>
      <c r="AF680" s="22"/>
      <c r="AG680" s="22"/>
      <c r="AH680" s="22"/>
      <c r="AI680" s="22"/>
      <c r="AJ680" s="22"/>
      <c r="AK680" s="22"/>
      <c r="AL680" s="22"/>
      <c r="AM680" s="22"/>
      <c r="AN680" s="22"/>
    </row>
    <row r="681" spans="29:40" x14ac:dyDescent="0.25">
      <c r="AC681" s="22"/>
      <c r="AD681" s="22"/>
      <c r="AE681" s="22"/>
      <c r="AF681" s="22"/>
      <c r="AG681" s="22"/>
      <c r="AH681" s="22"/>
      <c r="AI681" s="22"/>
      <c r="AJ681" s="22"/>
      <c r="AK681" s="22"/>
      <c r="AL681" s="22"/>
      <c r="AM681" s="22"/>
      <c r="AN681" s="22"/>
    </row>
    <row r="682" spans="29:40" x14ac:dyDescent="0.25">
      <c r="AC682" s="22"/>
      <c r="AD682" s="22"/>
      <c r="AE682" s="22"/>
      <c r="AF682" s="22"/>
      <c r="AG682" s="22"/>
      <c r="AH682" s="22"/>
      <c r="AI682" s="22"/>
      <c r="AJ682" s="22"/>
      <c r="AK682" s="22"/>
      <c r="AL682" s="22"/>
      <c r="AM682" s="22"/>
      <c r="AN682" s="22"/>
    </row>
    <row r="683" spans="29:40" x14ac:dyDescent="0.25">
      <c r="AC683" s="22"/>
      <c r="AD683" s="22"/>
      <c r="AE683" s="22"/>
      <c r="AF683" s="22"/>
      <c r="AG683" s="22"/>
      <c r="AH683" s="22"/>
      <c r="AI683" s="22"/>
      <c r="AJ683" s="22"/>
      <c r="AK683" s="22"/>
      <c r="AL683" s="22"/>
      <c r="AM683" s="22"/>
      <c r="AN683" s="22"/>
    </row>
    <row r="684" spans="29:40" x14ac:dyDescent="0.25">
      <c r="AC684" s="22"/>
      <c r="AD684" s="22"/>
      <c r="AE684" s="22"/>
      <c r="AF684" s="22"/>
      <c r="AG684" s="22"/>
      <c r="AH684" s="22"/>
      <c r="AI684" s="22"/>
      <c r="AJ684" s="22"/>
      <c r="AK684" s="22"/>
      <c r="AL684" s="22"/>
      <c r="AM684" s="22"/>
      <c r="AN684" s="22"/>
    </row>
    <row r="685" spans="29:40" x14ac:dyDescent="0.25">
      <c r="AC685" s="22"/>
      <c r="AD685" s="22"/>
      <c r="AE685" s="22"/>
      <c r="AF685" s="22"/>
      <c r="AG685" s="22"/>
      <c r="AH685" s="22"/>
      <c r="AI685" s="22"/>
      <c r="AJ685" s="22"/>
      <c r="AK685" s="22"/>
      <c r="AL685" s="22"/>
      <c r="AM685" s="22"/>
      <c r="AN685" s="22"/>
    </row>
    <row r="686" spans="29:40" x14ac:dyDescent="0.25">
      <c r="AC686" s="22"/>
      <c r="AD686" s="22"/>
      <c r="AE686" s="22"/>
      <c r="AF686" s="22"/>
      <c r="AG686" s="22"/>
      <c r="AH686" s="22"/>
      <c r="AI686" s="22"/>
      <c r="AJ686" s="22"/>
      <c r="AK686" s="22"/>
      <c r="AL686" s="22"/>
      <c r="AM686" s="22"/>
      <c r="AN686" s="22"/>
    </row>
    <row r="687" spans="29:40" x14ac:dyDescent="0.25">
      <c r="AC687" s="22"/>
      <c r="AD687" s="22"/>
      <c r="AE687" s="22"/>
      <c r="AF687" s="22"/>
      <c r="AG687" s="22"/>
      <c r="AH687" s="22"/>
      <c r="AI687" s="22"/>
      <c r="AJ687" s="22"/>
      <c r="AK687" s="22"/>
      <c r="AL687" s="22"/>
      <c r="AM687" s="22"/>
      <c r="AN687" s="22"/>
    </row>
    <row r="688" spans="29:40" x14ac:dyDescent="0.25">
      <c r="AC688" s="22"/>
      <c r="AD688" s="22"/>
      <c r="AE688" s="22"/>
      <c r="AF688" s="22"/>
      <c r="AG688" s="22"/>
      <c r="AH688" s="22"/>
      <c r="AI688" s="22"/>
      <c r="AJ688" s="22"/>
      <c r="AK688" s="22"/>
      <c r="AL688" s="22"/>
      <c r="AM688" s="22"/>
      <c r="AN688" s="22"/>
    </row>
    <row r="689" spans="29:40" x14ac:dyDescent="0.25">
      <c r="AC689" s="22"/>
      <c r="AD689" s="22"/>
      <c r="AE689" s="22"/>
      <c r="AF689" s="22"/>
      <c r="AG689" s="22"/>
      <c r="AH689" s="22"/>
      <c r="AI689" s="22"/>
      <c r="AJ689" s="22"/>
      <c r="AK689" s="22"/>
      <c r="AL689" s="22"/>
      <c r="AM689" s="22"/>
      <c r="AN689" s="22"/>
    </row>
    <row r="690" spans="29:40" x14ac:dyDescent="0.25">
      <c r="AC690" s="22"/>
      <c r="AD690" s="22"/>
      <c r="AE690" s="22"/>
      <c r="AF690" s="22"/>
      <c r="AG690" s="22"/>
      <c r="AH690" s="22"/>
      <c r="AI690" s="22"/>
      <c r="AJ690" s="22"/>
      <c r="AK690" s="22"/>
      <c r="AL690" s="22"/>
      <c r="AM690" s="22"/>
      <c r="AN690" s="22"/>
    </row>
    <row r="691" spans="29:40" x14ac:dyDescent="0.25">
      <c r="AC691" s="22"/>
      <c r="AD691" s="22"/>
      <c r="AE691" s="22"/>
      <c r="AF691" s="22"/>
      <c r="AG691" s="22"/>
      <c r="AH691" s="22"/>
      <c r="AI691" s="22"/>
      <c r="AJ691" s="22"/>
      <c r="AK691" s="22"/>
      <c r="AL691" s="22"/>
      <c r="AM691" s="22"/>
      <c r="AN691" s="22"/>
    </row>
    <row r="692" spans="29:40" x14ac:dyDescent="0.25">
      <c r="AC692" s="22"/>
      <c r="AD692" s="22"/>
      <c r="AE692" s="22"/>
      <c r="AF692" s="22"/>
      <c r="AG692" s="22"/>
      <c r="AH692" s="22"/>
      <c r="AI692" s="22"/>
      <c r="AJ692" s="22"/>
      <c r="AK692" s="22"/>
      <c r="AL692" s="22"/>
      <c r="AM692" s="22"/>
      <c r="AN692" s="22"/>
    </row>
    <row r="693" spans="29:40" x14ac:dyDescent="0.25">
      <c r="AC693" s="22"/>
      <c r="AD693" s="22"/>
      <c r="AE693" s="22"/>
      <c r="AF693" s="22"/>
      <c r="AG693" s="22"/>
      <c r="AH693" s="22"/>
      <c r="AI693" s="22"/>
      <c r="AJ693" s="22"/>
      <c r="AK693" s="22"/>
      <c r="AL693" s="22"/>
      <c r="AM693" s="22"/>
      <c r="AN693" s="22"/>
    </row>
    <row r="694" spans="29:40" x14ac:dyDescent="0.25">
      <c r="AC694" s="22"/>
      <c r="AD694" s="22"/>
      <c r="AE694" s="22"/>
      <c r="AF694" s="22"/>
      <c r="AG694" s="22"/>
      <c r="AH694" s="22"/>
      <c r="AI694" s="22"/>
      <c r="AJ694" s="22"/>
      <c r="AK694" s="22"/>
      <c r="AL694" s="22"/>
      <c r="AM694" s="22"/>
      <c r="AN694" s="22"/>
    </row>
    <row r="695" spans="29:40" x14ac:dyDescent="0.25">
      <c r="AC695" s="22"/>
      <c r="AD695" s="22"/>
      <c r="AE695" s="22"/>
      <c r="AF695" s="22"/>
      <c r="AG695" s="22"/>
      <c r="AH695" s="22"/>
      <c r="AI695" s="22"/>
      <c r="AJ695" s="22"/>
      <c r="AK695" s="22"/>
      <c r="AL695" s="22"/>
      <c r="AM695" s="22"/>
      <c r="AN695" s="22"/>
    </row>
    <row r="696" spans="29:40" x14ac:dyDescent="0.25">
      <c r="AC696" s="22"/>
      <c r="AD696" s="22"/>
      <c r="AE696" s="22"/>
      <c r="AF696" s="22"/>
      <c r="AG696" s="22"/>
      <c r="AH696" s="22"/>
      <c r="AI696" s="22"/>
      <c r="AJ696" s="22"/>
      <c r="AK696" s="22"/>
      <c r="AL696" s="22"/>
      <c r="AM696" s="22"/>
      <c r="AN696" s="22"/>
    </row>
    <row r="697" spans="29:40" x14ac:dyDescent="0.25">
      <c r="AC697" s="22"/>
      <c r="AD697" s="22"/>
      <c r="AE697" s="22"/>
      <c r="AF697" s="22"/>
      <c r="AG697" s="22"/>
      <c r="AH697" s="22"/>
      <c r="AI697" s="22"/>
      <c r="AJ697" s="22"/>
      <c r="AK697" s="22"/>
      <c r="AL697" s="22"/>
      <c r="AM697" s="22"/>
      <c r="AN697" s="22"/>
    </row>
    <row r="698" spans="29:40" x14ac:dyDescent="0.25">
      <c r="AC698" s="22"/>
      <c r="AD698" s="22"/>
      <c r="AE698" s="22"/>
      <c r="AF698" s="22"/>
      <c r="AG698" s="22"/>
      <c r="AH698" s="22"/>
      <c r="AI698" s="22"/>
      <c r="AJ698" s="22"/>
      <c r="AK698" s="22"/>
      <c r="AL698" s="22"/>
      <c r="AM698" s="22"/>
      <c r="AN698" s="22"/>
    </row>
    <row r="699" spans="29:40" x14ac:dyDescent="0.25">
      <c r="AC699" s="22"/>
      <c r="AD699" s="22"/>
      <c r="AE699" s="22"/>
      <c r="AF699" s="22"/>
      <c r="AG699" s="22"/>
      <c r="AH699" s="22"/>
      <c r="AI699" s="22"/>
      <c r="AJ699" s="22"/>
      <c r="AK699" s="22"/>
      <c r="AL699" s="22"/>
      <c r="AM699" s="22"/>
      <c r="AN699" s="22"/>
    </row>
    <row r="700" spans="29:40" x14ac:dyDescent="0.25">
      <c r="AC700" s="22"/>
      <c r="AD700" s="22"/>
      <c r="AE700" s="22"/>
      <c r="AF700" s="22"/>
      <c r="AG700" s="22"/>
      <c r="AH700" s="22"/>
      <c r="AI700" s="22"/>
      <c r="AJ700" s="22"/>
      <c r="AK700" s="22"/>
      <c r="AL700" s="22"/>
      <c r="AM700" s="22"/>
      <c r="AN700" s="22"/>
    </row>
    <row r="701" spans="29:40" x14ac:dyDescent="0.25">
      <c r="AC701" s="22"/>
      <c r="AD701" s="22"/>
      <c r="AE701" s="22"/>
      <c r="AF701" s="22"/>
      <c r="AG701" s="22"/>
      <c r="AH701" s="22"/>
      <c r="AI701" s="22"/>
      <c r="AJ701" s="22"/>
      <c r="AK701" s="22"/>
      <c r="AL701" s="22"/>
      <c r="AM701" s="22"/>
      <c r="AN701" s="22"/>
    </row>
    <row r="702" spans="29:40" x14ac:dyDescent="0.25">
      <c r="AC702" s="22"/>
      <c r="AD702" s="22"/>
      <c r="AE702" s="22"/>
      <c r="AF702" s="22"/>
      <c r="AG702" s="22"/>
      <c r="AH702" s="22"/>
      <c r="AI702" s="22"/>
      <c r="AJ702" s="22"/>
      <c r="AK702" s="22"/>
      <c r="AL702" s="22"/>
      <c r="AM702" s="22"/>
      <c r="AN702" s="22"/>
    </row>
    <row r="703" spans="29:40" x14ac:dyDescent="0.25">
      <c r="AC703" s="22"/>
      <c r="AD703" s="22"/>
      <c r="AE703" s="22"/>
      <c r="AF703" s="22"/>
      <c r="AG703" s="22"/>
      <c r="AH703" s="22"/>
      <c r="AI703" s="22"/>
      <c r="AJ703" s="22"/>
      <c r="AK703" s="22"/>
      <c r="AL703" s="22"/>
      <c r="AM703" s="22"/>
      <c r="AN703" s="22"/>
    </row>
    <row r="704" spans="29:40" x14ac:dyDescent="0.25">
      <c r="AC704" s="22"/>
      <c r="AD704" s="22"/>
      <c r="AE704" s="22"/>
      <c r="AF704" s="22"/>
      <c r="AG704" s="22"/>
      <c r="AH704" s="22"/>
      <c r="AI704" s="22"/>
      <c r="AJ704" s="22"/>
      <c r="AK704" s="22"/>
      <c r="AL704" s="22"/>
      <c r="AM704" s="22"/>
      <c r="AN704" s="22"/>
    </row>
    <row r="705" spans="29:40" x14ac:dyDescent="0.25">
      <c r="AC705" s="22"/>
      <c r="AD705" s="22"/>
      <c r="AE705" s="22"/>
      <c r="AF705" s="22"/>
      <c r="AG705" s="22"/>
      <c r="AH705" s="22"/>
      <c r="AI705" s="22"/>
      <c r="AJ705" s="22"/>
      <c r="AK705" s="22"/>
      <c r="AL705" s="22"/>
      <c r="AM705" s="22"/>
      <c r="AN705" s="22"/>
    </row>
    <row r="706" spans="29:40" x14ac:dyDescent="0.25">
      <c r="AC706" s="22"/>
      <c r="AD706" s="22"/>
      <c r="AE706" s="22"/>
      <c r="AF706" s="22"/>
      <c r="AG706" s="22"/>
      <c r="AH706" s="22"/>
      <c r="AI706" s="22"/>
      <c r="AJ706" s="22"/>
      <c r="AK706" s="22"/>
      <c r="AL706" s="22"/>
      <c r="AM706" s="22"/>
      <c r="AN706" s="22"/>
    </row>
    <row r="707" spans="29:40" x14ac:dyDescent="0.25">
      <c r="AC707" s="22"/>
      <c r="AD707" s="22"/>
      <c r="AE707" s="22"/>
      <c r="AF707" s="22"/>
      <c r="AG707" s="22"/>
      <c r="AH707" s="22"/>
      <c r="AI707" s="22"/>
      <c r="AJ707" s="22"/>
      <c r="AK707" s="22"/>
      <c r="AL707" s="22"/>
      <c r="AM707" s="22"/>
      <c r="AN707" s="22"/>
    </row>
    <row r="708" spans="29:40" x14ac:dyDescent="0.25">
      <c r="AC708" s="22"/>
      <c r="AD708" s="22"/>
      <c r="AE708" s="22"/>
      <c r="AF708" s="22"/>
      <c r="AG708" s="22"/>
      <c r="AH708" s="22"/>
      <c r="AI708" s="22"/>
      <c r="AJ708" s="22"/>
      <c r="AK708" s="22"/>
      <c r="AL708" s="22"/>
      <c r="AM708" s="22"/>
      <c r="AN708" s="22"/>
    </row>
    <row r="709" spans="29:40" x14ac:dyDescent="0.25">
      <c r="AC709" s="22"/>
      <c r="AD709" s="22"/>
      <c r="AE709" s="22"/>
      <c r="AF709" s="22"/>
      <c r="AG709" s="22"/>
      <c r="AH709" s="22"/>
      <c r="AI709" s="22"/>
      <c r="AJ709" s="22"/>
      <c r="AK709" s="22"/>
      <c r="AL709" s="22"/>
      <c r="AM709" s="22"/>
      <c r="AN709" s="22"/>
    </row>
    <row r="710" spans="29:40" x14ac:dyDescent="0.25">
      <c r="AC710" s="22"/>
      <c r="AD710" s="22"/>
      <c r="AE710" s="22"/>
      <c r="AF710" s="22"/>
      <c r="AG710" s="22"/>
      <c r="AH710" s="22"/>
      <c r="AI710" s="22"/>
      <c r="AJ710" s="22"/>
      <c r="AK710" s="22"/>
      <c r="AL710" s="22"/>
      <c r="AM710" s="22"/>
      <c r="AN710" s="22"/>
    </row>
    <row r="711" spans="29:40" x14ac:dyDescent="0.25">
      <c r="AC711" s="22"/>
      <c r="AD711" s="22"/>
      <c r="AE711" s="22"/>
      <c r="AF711" s="22"/>
      <c r="AG711" s="22"/>
      <c r="AH711" s="22"/>
      <c r="AI711" s="22"/>
      <c r="AJ711" s="22"/>
      <c r="AK711" s="22"/>
      <c r="AL711" s="22"/>
      <c r="AM711" s="22"/>
      <c r="AN711" s="22"/>
    </row>
    <row r="712" spans="29:40" x14ac:dyDescent="0.25">
      <c r="AC712" s="22"/>
      <c r="AD712" s="22"/>
      <c r="AE712" s="22"/>
      <c r="AF712" s="22"/>
      <c r="AG712" s="22"/>
      <c r="AH712" s="22"/>
      <c r="AI712" s="22"/>
      <c r="AJ712" s="22"/>
      <c r="AK712" s="22"/>
      <c r="AL712" s="22"/>
      <c r="AM712" s="22"/>
      <c r="AN712" s="22"/>
    </row>
    <row r="713" spans="29:40" x14ac:dyDescent="0.25">
      <c r="AC713" s="22"/>
      <c r="AD713" s="22"/>
      <c r="AE713" s="22"/>
      <c r="AF713" s="22"/>
      <c r="AG713" s="22"/>
      <c r="AH713" s="22"/>
      <c r="AI713" s="22"/>
      <c r="AJ713" s="22"/>
      <c r="AK713" s="22"/>
      <c r="AL713" s="22"/>
      <c r="AM713" s="22"/>
      <c r="AN713" s="22"/>
    </row>
    <row r="714" spans="29:40" x14ac:dyDescent="0.25">
      <c r="AC714" s="22"/>
      <c r="AD714" s="22"/>
      <c r="AE714" s="22"/>
      <c r="AF714" s="22"/>
      <c r="AG714" s="22"/>
      <c r="AH714" s="22"/>
      <c r="AI714" s="22"/>
      <c r="AJ714" s="22"/>
      <c r="AK714" s="22"/>
      <c r="AL714" s="22"/>
      <c r="AM714" s="22"/>
      <c r="AN714" s="22"/>
    </row>
    <row r="715" spans="29:40" x14ac:dyDescent="0.25">
      <c r="AC715" s="22"/>
      <c r="AD715" s="22"/>
      <c r="AE715" s="22"/>
      <c r="AF715" s="22"/>
      <c r="AG715" s="22"/>
      <c r="AH715" s="22"/>
      <c r="AI715" s="22"/>
      <c r="AJ715" s="22"/>
      <c r="AK715" s="22"/>
      <c r="AL715" s="22"/>
      <c r="AM715" s="22"/>
      <c r="AN715" s="22"/>
    </row>
    <row r="716" spans="29:40" x14ac:dyDescent="0.25">
      <c r="AC716" s="22"/>
      <c r="AD716" s="22"/>
      <c r="AE716" s="22"/>
      <c r="AF716" s="22"/>
      <c r="AG716" s="22"/>
      <c r="AH716" s="22"/>
      <c r="AI716" s="22"/>
      <c r="AJ716" s="22"/>
      <c r="AK716" s="22"/>
      <c r="AL716" s="22"/>
      <c r="AM716" s="22"/>
      <c r="AN716" s="22"/>
    </row>
    <row r="717" spans="29:40" x14ac:dyDescent="0.25">
      <c r="AC717" s="22"/>
      <c r="AD717" s="22"/>
      <c r="AE717" s="22"/>
      <c r="AF717" s="22"/>
      <c r="AG717" s="22"/>
      <c r="AH717" s="22"/>
      <c r="AI717" s="22"/>
      <c r="AJ717" s="22"/>
      <c r="AK717" s="22"/>
      <c r="AL717" s="22"/>
      <c r="AM717" s="22"/>
      <c r="AN717" s="22"/>
    </row>
    <row r="718" spans="29:40" x14ac:dyDescent="0.25">
      <c r="AC718" s="22"/>
      <c r="AD718" s="22"/>
      <c r="AE718" s="22"/>
      <c r="AF718" s="22"/>
      <c r="AG718" s="22"/>
      <c r="AH718" s="22"/>
      <c r="AI718" s="22"/>
      <c r="AJ718" s="22"/>
      <c r="AK718" s="22"/>
      <c r="AL718" s="22"/>
      <c r="AM718" s="22"/>
      <c r="AN718" s="22"/>
    </row>
    <row r="719" spans="29:40" x14ac:dyDescent="0.25">
      <c r="AC719" s="22"/>
      <c r="AD719" s="22"/>
      <c r="AE719" s="22"/>
      <c r="AF719" s="22"/>
      <c r="AG719" s="22"/>
      <c r="AH719" s="22"/>
      <c r="AI719" s="22"/>
      <c r="AJ719" s="22"/>
      <c r="AK719" s="22"/>
      <c r="AL719" s="22"/>
      <c r="AM719" s="22"/>
      <c r="AN719" s="22"/>
    </row>
    <row r="720" spans="29:40" x14ac:dyDescent="0.25">
      <c r="AC720" s="22"/>
      <c r="AD720" s="22"/>
      <c r="AE720" s="22"/>
      <c r="AF720" s="22"/>
      <c r="AG720" s="22"/>
      <c r="AH720" s="22"/>
      <c r="AI720" s="22"/>
      <c r="AJ720" s="22"/>
      <c r="AK720" s="22"/>
      <c r="AL720" s="22"/>
      <c r="AM720" s="22"/>
      <c r="AN720" s="22"/>
    </row>
    <row r="721" spans="29:40" x14ac:dyDescent="0.25">
      <c r="AC721" s="22"/>
      <c r="AD721" s="22"/>
      <c r="AE721" s="22"/>
      <c r="AF721" s="22"/>
      <c r="AG721" s="22"/>
      <c r="AH721" s="22"/>
      <c r="AI721" s="22"/>
      <c r="AJ721" s="22"/>
      <c r="AK721" s="22"/>
      <c r="AL721" s="22"/>
      <c r="AM721" s="22"/>
      <c r="AN721" s="22"/>
    </row>
    <row r="722" spans="29:40" x14ac:dyDescent="0.25">
      <c r="AC722" s="22"/>
      <c r="AD722" s="22"/>
      <c r="AE722" s="22"/>
      <c r="AF722" s="22"/>
      <c r="AG722" s="22"/>
      <c r="AH722" s="22"/>
      <c r="AI722" s="22"/>
      <c r="AJ722" s="22"/>
      <c r="AK722" s="22"/>
      <c r="AL722" s="22"/>
      <c r="AM722" s="22"/>
      <c r="AN722" s="22"/>
    </row>
    <row r="723" spans="29:40" x14ac:dyDescent="0.25">
      <c r="AC723" s="22"/>
      <c r="AD723" s="22"/>
      <c r="AE723" s="22"/>
      <c r="AF723" s="22"/>
      <c r="AG723" s="22"/>
      <c r="AH723" s="22"/>
      <c r="AI723" s="22"/>
      <c r="AJ723" s="22"/>
      <c r="AK723" s="22"/>
      <c r="AL723" s="22"/>
      <c r="AM723" s="22"/>
      <c r="AN723" s="22"/>
    </row>
    <row r="724" spans="29:40" x14ac:dyDescent="0.25">
      <c r="AC724" s="22"/>
      <c r="AD724" s="22"/>
      <c r="AE724" s="22"/>
      <c r="AF724" s="22"/>
      <c r="AG724" s="22"/>
      <c r="AH724" s="22"/>
      <c r="AI724" s="22"/>
      <c r="AJ724" s="22"/>
      <c r="AK724" s="22"/>
      <c r="AL724" s="22"/>
      <c r="AM724" s="22"/>
      <c r="AN724" s="22"/>
    </row>
    <row r="725" spans="29:40" x14ac:dyDescent="0.25">
      <c r="AC725" s="22"/>
      <c r="AD725" s="22"/>
      <c r="AE725" s="22"/>
      <c r="AF725" s="22"/>
      <c r="AG725" s="22"/>
      <c r="AH725" s="22"/>
      <c r="AI725" s="22"/>
      <c r="AJ725" s="22"/>
      <c r="AK725" s="22"/>
      <c r="AL725" s="22"/>
      <c r="AM725" s="22"/>
      <c r="AN725" s="22"/>
    </row>
    <row r="726" spans="29:40" x14ac:dyDescent="0.25">
      <c r="AC726" s="22"/>
      <c r="AD726" s="22"/>
      <c r="AE726" s="22"/>
      <c r="AF726" s="22"/>
      <c r="AG726" s="22"/>
      <c r="AH726" s="22"/>
      <c r="AI726" s="22"/>
      <c r="AJ726" s="22"/>
      <c r="AK726" s="22"/>
      <c r="AL726" s="22"/>
      <c r="AM726" s="22"/>
      <c r="AN726" s="22"/>
    </row>
    <row r="727" spans="29:40" x14ac:dyDescent="0.25">
      <c r="AC727" s="22"/>
      <c r="AD727" s="22"/>
      <c r="AE727" s="22"/>
      <c r="AF727" s="22"/>
      <c r="AG727" s="22"/>
      <c r="AH727" s="22"/>
      <c r="AI727" s="22"/>
      <c r="AJ727" s="22"/>
      <c r="AK727" s="22"/>
      <c r="AL727" s="22"/>
      <c r="AM727" s="22"/>
      <c r="AN727" s="22"/>
    </row>
    <row r="728" spans="29:40" x14ac:dyDescent="0.25">
      <c r="AC728" s="22"/>
      <c r="AD728" s="22"/>
      <c r="AE728" s="22"/>
      <c r="AF728" s="22"/>
      <c r="AG728" s="22"/>
      <c r="AH728" s="22"/>
      <c r="AI728" s="22"/>
      <c r="AJ728" s="22"/>
      <c r="AK728" s="22"/>
      <c r="AL728" s="22"/>
      <c r="AM728" s="22"/>
      <c r="AN728" s="22"/>
    </row>
    <row r="729" spans="29:40" x14ac:dyDescent="0.25">
      <c r="AC729" s="22"/>
      <c r="AD729" s="22"/>
      <c r="AE729" s="22"/>
      <c r="AF729" s="22"/>
      <c r="AG729" s="22"/>
      <c r="AH729" s="22"/>
      <c r="AI729" s="22"/>
      <c r="AJ729" s="22"/>
      <c r="AK729" s="22"/>
      <c r="AL729" s="22"/>
      <c r="AM729" s="22"/>
      <c r="AN729" s="22"/>
    </row>
    <row r="730" spans="29:40" x14ac:dyDescent="0.25">
      <c r="AC730" s="22"/>
      <c r="AD730" s="22"/>
      <c r="AE730" s="22"/>
      <c r="AF730" s="22"/>
      <c r="AG730" s="22"/>
      <c r="AH730" s="22"/>
      <c r="AI730" s="22"/>
      <c r="AJ730" s="22"/>
      <c r="AK730" s="22"/>
      <c r="AL730" s="22"/>
      <c r="AM730" s="22"/>
      <c r="AN730" s="22"/>
    </row>
    <row r="731" spans="29:40" x14ac:dyDescent="0.25">
      <c r="AC731" s="22"/>
      <c r="AD731" s="22"/>
      <c r="AE731" s="22"/>
      <c r="AF731" s="22"/>
      <c r="AG731" s="22"/>
      <c r="AH731" s="22"/>
      <c r="AI731" s="22"/>
      <c r="AJ731" s="22"/>
      <c r="AK731" s="22"/>
      <c r="AL731" s="22"/>
      <c r="AM731" s="22"/>
      <c r="AN731" s="22"/>
    </row>
    <row r="732" spans="29:40" x14ac:dyDescent="0.25">
      <c r="AC732" s="22"/>
      <c r="AD732" s="22"/>
      <c r="AE732" s="22"/>
      <c r="AF732" s="22"/>
      <c r="AG732" s="22"/>
      <c r="AH732" s="22"/>
      <c r="AI732" s="22"/>
      <c r="AJ732" s="22"/>
      <c r="AK732" s="22"/>
      <c r="AL732" s="22"/>
      <c r="AM732" s="22"/>
      <c r="AN732" s="22"/>
    </row>
    <row r="733" spans="29:40" x14ac:dyDescent="0.25">
      <c r="AC733" s="22"/>
      <c r="AD733" s="22"/>
      <c r="AE733" s="22"/>
      <c r="AF733" s="22"/>
      <c r="AG733" s="22"/>
      <c r="AH733" s="22"/>
      <c r="AI733" s="22"/>
      <c r="AJ733" s="22"/>
      <c r="AK733" s="22"/>
      <c r="AL733" s="22"/>
      <c r="AM733" s="22"/>
      <c r="AN733" s="22"/>
    </row>
    <row r="734" spans="29:40" x14ac:dyDescent="0.25">
      <c r="AC734" s="22"/>
      <c r="AD734" s="22"/>
      <c r="AE734" s="22"/>
      <c r="AF734" s="22"/>
      <c r="AG734" s="22"/>
      <c r="AH734" s="22"/>
      <c r="AI734" s="22"/>
      <c r="AJ734" s="22"/>
      <c r="AK734" s="22"/>
      <c r="AL734" s="22"/>
      <c r="AM734" s="22"/>
      <c r="AN734" s="22"/>
    </row>
    <row r="735" spans="29:40" x14ac:dyDescent="0.25">
      <c r="AC735" s="22"/>
      <c r="AD735" s="22"/>
      <c r="AE735" s="22"/>
      <c r="AF735" s="22"/>
      <c r="AG735" s="22"/>
      <c r="AH735" s="22"/>
      <c r="AI735" s="22"/>
      <c r="AJ735" s="22"/>
      <c r="AK735" s="22"/>
      <c r="AL735" s="22"/>
      <c r="AM735" s="22"/>
      <c r="AN735" s="22"/>
    </row>
    <row r="736" spans="29:40" x14ac:dyDescent="0.25">
      <c r="AC736" s="22"/>
      <c r="AD736" s="22"/>
      <c r="AE736" s="22"/>
      <c r="AF736" s="22"/>
      <c r="AG736" s="22"/>
      <c r="AH736" s="22"/>
      <c r="AI736" s="22"/>
      <c r="AJ736" s="22"/>
      <c r="AK736" s="22"/>
      <c r="AL736" s="22"/>
      <c r="AM736" s="22"/>
      <c r="AN736" s="22"/>
    </row>
    <row r="737" spans="29:40" x14ac:dyDescent="0.25">
      <c r="AC737" s="22"/>
      <c r="AD737" s="22"/>
      <c r="AE737" s="22"/>
      <c r="AF737" s="22"/>
      <c r="AG737" s="22"/>
      <c r="AH737" s="22"/>
      <c r="AI737" s="22"/>
      <c r="AJ737" s="22"/>
      <c r="AK737" s="22"/>
      <c r="AL737" s="22"/>
      <c r="AM737" s="22"/>
      <c r="AN737" s="22"/>
    </row>
    <row r="738" spans="29:40" x14ac:dyDescent="0.25">
      <c r="AC738" s="22"/>
      <c r="AD738" s="22"/>
      <c r="AE738" s="22"/>
      <c r="AF738" s="22"/>
      <c r="AG738" s="22"/>
      <c r="AH738" s="22"/>
      <c r="AI738" s="22"/>
      <c r="AJ738" s="22"/>
      <c r="AK738" s="22"/>
      <c r="AL738" s="22"/>
      <c r="AM738" s="22"/>
      <c r="AN738" s="22"/>
    </row>
    <row r="739" spans="29:40" x14ac:dyDescent="0.25">
      <c r="AC739" s="22"/>
      <c r="AD739" s="22"/>
      <c r="AE739" s="22"/>
      <c r="AF739" s="22"/>
      <c r="AG739" s="22"/>
      <c r="AH739" s="22"/>
      <c r="AI739" s="22"/>
      <c r="AJ739" s="22"/>
      <c r="AK739" s="22"/>
      <c r="AL739" s="22"/>
      <c r="AM739" s="22"/>
      <c r="AN739" s="22"/>
    </row>
    <row r="740" spans="29:40" x14ac:dyDescent="0.25">
      <c r="AC740" s="22"/>
      <c r="AD740" s="22"/>
      <c r="AE740" s="22"/>
      <c r="AF740" s="22"/>
      <c r="AG740" s="22"/>
      <c r="AH740" s="22"/>
      <c r="AI740" s="22"/>
      <c r="AJ740" s="22"/>
      <c r="AK740" s="22"/>
      <c r="AL740" s="22"/>
      <c r="AM740" s="22"/>
      <c r="AN740" s="22"/>
    </row>
    <row r="741" spans="29:40" x14ac:dyDescent="0.25">
      <c r="AC741" s="22"/>
      <c r="AD741" s="22"/>
      <c r="AE741" s="22"/>
      <c r="AF741" s="22"/>
      <c r="AG741" s="22"/>
      <c r="AH741" s="22"/>
      <c r="AI741" s="22"/>
      <c r="AJ741" s="22"/>
      <c r="AK741" s="22"/>
      <c r="AL741" s="22"/>
      <c r="AM741" s="22"/>
      <c r="AN741" s="22"/>
    </row>
    <row r="742" spans="29:40" x14ac:dyDescent="0.25">
      <c r="AC742" s="22"/>
      <c r="AD742" s="22"/>
      <c r="AE742" s="22"/>
      <c r="AF742" s="22"/>
      <c r="AG742" s="22"/>
      <c r="AH742" s="22"/>
      <c r="AI742" s="22"/>
      <c r="AJ742" s="22"/>
      <c r="AK742" s="22"/>
      <c r="AL742" s="22"/>
      <c r="AM742" s="22"/>
      <c r="AN742" s="22"/>
    </row>
    <row r="743" spans="29:40" x14ac:dyDescent="0.25">
      <c r="AC743" s="22"/>
      <c r="AD743" s="22"/>
      <c r="AE743" s="22"/>
      <c r="AF743" s="22"/>
      <c r="AG743" s="22"/>
      <c r="AH743" s="22"/>
      <c r="AI743" s="22"/>
      <c r="AJ743" s="22"/>
      <c r="AK743" s="22"/>
      <c r="AL743" s="22"/>
      <c r="AM743" s="22"/>
      <c r="AN743" s="22"/>
    </row>
    <row r="744" spans="29:40" x14ac:dyDescent="0.25">
      <c r="AC744" s="22"/>
      <c r="AD744" s="22"/>
      <c r="AE744" s="22"/>
      <c r="AF744" s="22"/>
      <c r="AG744" s="22"/>
      <c r="AH744" s="22"/>
      <c r="AI744" s="22"/>
      <c r="AJ744" s="22"/>
      <c r="AK744" s="22"/>
      <c r="AL744" s="22"/>
      <c r="AM744" s="22"/>
      <c r="AN744" s="22"/>
    </row>
    <row r="745" spans="29:40" x14ac:dyDescent="0.25">
      <c r="AC745" s="22"/>
      <c r="AD745" s="22"/>
      <c r="AE745" s="22"/>
      <c r="AF745" s="22"/>
      <c r="AG745" s="22"/>
      <c r="AH745" s="22"/>
      <c r="AI745" s="22"/>
      <c r="AJ745" s="22"/>
      <c r="AK745" s="22"/>
      <c r="AL745" s="22"/>
      <c r="AM745" s="22"/>
      <c r="AN745" s="22"/>
    </row>
    <row r="746" spans="29:40" x14ac:dyDescent="0.25">
      <c r="AC746" s="22"/>
      <c r="AD746" s="22"/>
      <c r="AE746" s="22"/>
      <c r="AF746" s="22"/>
      <c r="AG746" s="22"/>
      <c r="AH746" s="22"/>
      <c r="AI746" s="22"/>
      <c r="AJ746" s="22"/>
      <c r="AK746" s="22"/>
      <c r="AL746" s="22"/>
      <c r="AM746" s="22"/>
      <c r="AN746" s="22"/>
    </row>
    <row r="747" spans="29:40" x14ac:dyDescent="0.25">
      <c r="AC747" s="22"/>
      <c r="AD747" s="22"/>
      <c r="AE747" s="22"/>
      <c r="AF747" s="22"/>
      <c r="AG747" s="22"/>
      <c r="AH747" s="22"/>
      <c r="AI747" s="22"/>
      <c r="AJ747" s="22"/>
      <c r="AK747" s="22"/>
      <c r="AL747" s="22"/>
      <c r="AM747" s="22"/>
      <c r="AN747" s="22"/>
    </row>
    <row r="748" spans="29:40" x14ac:dyDescent="0.25">
      <c r="AC748" s="22"/>
      <c r="AD748" s="22"/>
      <c r="AE748" s="22"/>
      <c r="AF748" s="22"/>
      <c r="AG748" s="22"/>
      <c r="AH748" s="22"/>
      <c r="AI748" s="22"/>
      <c r="AJ748" s="22"/>
      <c r="AK748" s="22"/>
      <c r="AL748" s="22"/>
      <c r="AM748" s="22"/>
      <c r="AN748" s="22"/>
    </row>
    <row r="749" spans="29:40" x14ac:dyDescent="0.25">
      <c r="AC749" s="22"/>
      <c r="AD749" s="22"/>
      <c r="AE749" s="22"/>
      <c r="AF749" s="22"/>
      <c r="AG749" s="22"/>
      <c r="AH749" s="22"/>
      <c r="AI749" s="22"/>
      <c r="AJ749" s="22"/>
      <c r="AK749" s="22"/>
      <c r="AL749" s="22"/>
      <c r="AM749" s="22"/>
      <c r="AN749" s="22"/>
    </row>
    <row r="750" spans="29:40" x14ac:dyDescent="0.25">
      <c r="AC750" s="22"/>
      <c r="AD750" s="22"/>
      <c r="AE750" s="22"/>
      <c r="AF750" s="22"/>
      <c r="AG750" s="22"/>
      <c r="AH750" s="22"/>
      <c r="AI750" s="22"/>
      <c r="AJ750" s="22"/>
      <c r="AK750" s="22"/>
      <c r="AL750" s="22"/>
      <c r="AM750" s="22"/>
      <c r="AN750" s="22"/>
    </row>
    <row r="751" spans="29:40" x14ac:dyDescent="0.25">
      <c r="AC751" s="22"/>
      <c r="AD751" s="22"/>
      <c r="AE751" s="22"/>
      <c r="AF751" s="22"/>
      <c r="AG751" s="22"/>
      <c r="AH751" s="22"/>
      <c r="AI751" s="22"/>
      <c r="AJ751" s="22"/>
      <c r="AK751" s="22"/>
      <c r="AL751" s="22"/>
      <c r="AM751" s="22"/>
      <c r="AN751" s="22"/>
    </row>
    <row r="752" spans="29:40" x14ac:dyDescent="0.25">
      <c r="AC752" s="22"/>
      <c r="AD752" s="22"/>
      <c r="AE752" s="22"/>
      <c r="AF752" s="22"/>
      <c r="AG752" s="22"/>
      <c r="AH752" s="22"/>
      <c r="AI752" s="22"/>
      <c r="AJ752" s="22"/>
      <c r="AK752" s="22"/>
      <c r="AL752" s="22"/>
      <c r="AM752" s="22"/>
      <c r="AN752" s="22"/>
    </row>
    <row r="753" spans="29:40" x14ac:dyDescent="0.25">
      <c r="AC753" s="22"/>
      <c r="AD753" s="22"/>
      <c r="AE753" s="22"/>
      <c r="AF753" s="22"/>
      <c r="AG753" s="22"/>
      <c r="AH753" s="22"/>
      <c r="AI753" s="22"/>
      <c r="AJ753" s="22"/>
      <c r="AK753" s="22"/>
      <c r="AL753" s="22"/>
      <c r="AM753" s="22"/>
      <c r="AN753" s="22"/>
    </row>
    <row r="754" spans="29:40" x14ac:dyDescent="0.25">
      <c r="AC754" s="22"/>
      <c r="AD754" s="22"/>
      <c r="AE754" s="22"/>
      <c r="AF754" s="22"/>
      <c r="AG754" s="22"/>
      <c r="AH754" s="22"/>
      <c r="AI754" s="22"/>
      <c r="AJ754" s="22"/>
      <c r="AK754" s="22"/>
      <c r="AL754" s="22"/>
      <c r="AM754" s="22"/>
      <c r="AN754" s="22"/>
    </row>
    <row r="755" spans="29:40" x14ac:dyDescent="0.25">
      <c r="AC755" s="22"/>
      <c r="AD755" s="22"/>
      <c r="AE755" s="22"/>
      <c r="AF755" s="22"/>
      <c r="AG755" s="22"/>
      <c r="AH755" s="22"/>
      <c r="AI755" s="22"/>
      <c r="AJ755" s="22"/>
      <c r="AK755" s="22"/>
      <c r="AL755" s="22"/>
      <c r="AM755" s="22"/>
      <c r="AN755" s="22"/>
    </row>
    <row r="756" spans="29:40" x14ac:dyDescent="0.25">
      <c r="AC756" s="22"/>
      <c r="AD756" s="22"/>
      <c r="AE756" s="22"/>
      <c r="AF756" s="22"/>
      <c r="AG756" s="22"/>
      <c r="AH756" s="22"/>
      <c r="AI756" s="22"/>
      <c r="AJ756" s="22"/>
      <c r="AK756" s="22"/>
      <c r="AL756" s="22"/>
      <c r="AM756" s="22"/>
      <c r="AN756" s="22"/>
    </row>
    <row r="757" spans="29:40" x14ac:dyDescent="0.25">
      <c r="AC757" s="22"/>
      <c r="AD757" s="22"/>
      <c r="AE757" s="22"/>
      <c r="AF757" s="22"/>
      <c r="AG757" s="22"/>
      <c r="AH757" s="22"/>
      <c r="AI757" s="22"/>
      <c r="AJ757" s="22"/>
      <c r="AK757" s="22"/>
      <c r="AL757" s="22"/>
      <c r="AM757" s="22"/>
      <c r="AN757" s="22"/>
    </row>
    <row r="758" spans="29:40" x14ac:dyDescent="0.25">
      <c r="AC758" s="22"/>
      <c r="AD758" s="22"/>
      <c r="AE758" s="22"/>
      <c r="AF758" s="22"/>
      <c r="AG758" s="22"/>
      <c r="AH758" s="22"/>
      <c r="AI758" s="22"/>
      <c r="AJ758" s="22"/>
      <c r="AK758" s="22"/>
      <c r="AL758" s="22"/>
      <c r="AM758" s="22"/>
      <c r="AN758" s="22"/>
    </row>
    <row r="759" spans="29:40" x14ac:dyDescent="0.25">
      <c r="AC759" s="22"/>
      <c r="AD759" s="22"/>
      <c r="AE759" s="22"/>
      <c r="AF759" s="22"/>
      <c r="AG759" s="22"/>
      <c r="AH759" s="22"/>
      <c r="AI759" s="22"/>
      <c r="AJ759" s="22"/>
      <c r="AK759" s="22"/>
      <c r="AL759" s="22"/>
      <c r="AM759" s="22"/>
      <c r="AN759" s="22"/>
    </row>
    <row r="760" spans="29:40" x14ac:dyDescent="0.25">
      <c r="AC760" s="22"/>
      <c r="AD760" s="22"/>
      <c r="AE760" s="22"/>
      <c r="AF760" s="22"/>
      <c r="AG760" s="22"/>
      <c r="AH760" s="22"/>
      <c r="AI760" s="22"/>
      <c r="AJ760" s="22"/>
      <c r="AK760" s="22"/>
      <c r="AL760" s="22"/>
      <c r="AM760" s="22"/>
      <c r="AN760" s="22"/>
    </row>
    <row r="761" spans="29:40" x14ac:dyDescent="0.25">
      <c r="AC761" s="22"/>
      <c r="AD761" s="22"/>
      <c r="AE761" s="22"/>
      <c r="AF761" s="22"/>
      <c r="AG761" s="22"/>
      <c r="AH761" s="22"/>
      <c r="AI761" s="22"/>
      <c r="AJ761" s="22"/>
      <c r="AK761" s="22"/>
      <c r="AL761" s="22"/>
      <c r="AM761" s="22"/>
      <c r="AN761" s="22"/>
    </row>
    <row r="762" spans="29:40" x14ac:dyDescent="0.25">
      <c r="AC762" s="22"/>
      <c r="AD762" s="22"/>
      <c r="AE762" s="22"/>
      <c r="AF762" s="22"/>
      <c r="AG762" s="22"/>
      <c r="AH762" s="22"/>
      <c r="AI762" s="22"/>
      <c r="AJ762" s="22"/>
      <c r="AK762" s="22"/>
      <c r="AL762" s="22"/>
      <c r="AM762" s="22"/>
      <c r="AN762" s="22"/>
    </row>
    <row r="763" spans="29:40" x14ac:dyDescent="0.25">
      <c r="AC763" s="22"/>
      <c r="AD763" s="22"/>
      <c r="AE763" s="22"/>
      <c r="AF763" s="22"/>
      <c r="AG763" s="22"/>
      <c r="AH763" s="22"/>
      <c r="AI763" s="22"/>
      <c r="AJ763" s="22"/>
      <c r="AK763" s="22"/>
      <c r="AL763" s="22"/>
      <c r="AM763" s="22"/>
      <c r="AN763" s="22"/>
    </row>
    <row r="764" spans="29:40" x14ac:dyDescent="0.25">
      <c r="AC764" s="22"/>
      <c r="AD764" s="22"/>
      <c r="AE764" s="22"/>
      <c r="AF764" s="22"/>
      <c r="AG764" s="22"/>
      <c r="AH764" s="22"/>
      <c r="AI764" s="22"/>
      <c r="AJ764" s="22"/>
      <c r="AK764" s="22"/>
      <c r="AL764" s="22"/>
      <c r="AM764" s="22"/>
      <c r="AN764" s="22"/>
    </row>
    <row r="765" spans="29:40" x14ac:dyDescent="0.25">
      <c r="AC765" s="22"/>
      <c r="AD765" s="22"/>
      <c r="AE765" s="22"/>
      <c r="AF765" s="22"/>
      <c r="AG765" s="22"/>
      <c r="AH765" s="22"/>
      <c r="AI765" s="22"/>
      <c r="AJ765" s="22"/>
      <c r="AK765" s="22"/>
      <c r="AL765" s="22"/>
      <c r="AM765" s="22"/>
      <c r="AN765" s="22"/>
    </row>
    <row r="766" spans="29:40" x14ac:dyDescent="0.25">
      <c r="AC766" s="22"/>
      <c r="AD766" s="22"/>
      <c r="AE766" s="22"/>
      <c r="AF766" s="22"/>
      <c r="AG766" s="22"/>
      <c r="AH766" s="22"/>
      <c r="AI766" s="22"/>
      <c r="AJ766" s="22"/>
      <c r="AK766" s="22"/>
      <c r="AL766" s="22"/>
      <c r="AM766" s="22"/>
      <c r="AN766" s="22"/>
    </row>
    <row r="767" spans="29:40" x14ac:dyDescent="0.25">
      <c r="AC767" s="22"/>
      <c r="AD767" s="22"/>
      <c r="AE767" s="22"/>
      <c r="AF767" s="22"/>
      <c r="AG767" s="22"/>
      <c r="AH767" s="22"/>
      <c r="AI767" s="22"/>
      <c r="AJ767" s="22"/>
      <c r="AK767" s="22"/>
      <c r="AL767" s="22"/>
      <c r="AM767" s="22"/>
      <c r="AN767" s="22"/>
    </row>
    <row r="768" spans="29:40" x14ac:dyDescent="0.25">
      <c r="AC768" s="22"/>
      <c r="AD768" s="22"/>
      <c r="AE768" s="22"/>
      <c r="AF768" s="22"/>
      <c r="AG768" s="22"/>
      <c r="AH768" s="22"/>
      <c r="AI768" s="22"/>
      <c r="AJ768" s="22"/>
      <c r="AK768" s="22"/>
      <c r="AL768" s="22"/>
      <c r="AM768" s="22"/>
      <c r="AN768" s="22"/>
    </row>
    <row r="769" spans="29:40" x14ac:dyDescent="0.25">
      <c r="AC769" s="22"/>
      <c r="AD769" s="22"/>
      <c r="AE769" s="22"/>
      <c r="AF769" s="22"/>
      <c r="AG769" s="22"/>
      <c r="AH769" s="22"/>
      <c r="AI769" s="22"/>
      <c r="AJ769" s="22"/>
      <c r="AK769" s="22"/>
      <c r="AL769" s="22"/>
      <c r="AM769" s="22"/>
      <c r="AN769" s="22"/>
    </row>
    <row r="770" spans="29:40" x14ac:dyDescent="0.25">
      <c r="AC770" s="22"/>
      <c r="AD770" s="22"/>
      <c r="AE770" s="22"/>
      <c r="AF770" s="22"/>
      <c r="AG770" s="22"/>
      <c r="AH770" s="22"/>
      <c r="AI770" s="22"/>
      <c r="AJ770" s="22"/>
      <c r="AK770" s="22"/>
      <c r="AL770" s="22"/>
      <c r="AM770" s="22"/>
      <c r="AN770" s="22"/>
    </row>
    <row r="771" spans="29:40" x14ac:dyDescent="0.25">
      <c r="AC771" s="22"/>
      <c r="AD771" s="22"/>
      <c r="AE771" s="22"/>
      <c r="AF771" s="22"/>
      <c r="AG771" s="22"/>
      <c r="AH771" s="22"/>
      <c r="AI771" s="22"/>
      <c r="AJ771" s="22"/>
      <c r="AK771" s="22"/>
      <c r="AL771" s="22"/>
      <c r="AM771" s="22"/>
      <c r="AN771" s="22"/>
    </row>
    <row r="772" spans="29:40" x14ac:dyDescent="0.25">
      <c r="AC772" s="22"/>
      <c r="AD772" s="22"/>
      <c r="AE772" s="22"/>
      <c r="AF772" s="22"/>
      <c r="AG772" s="22"/>
      <c r="AH772" s="22"/>
      <c r="AI772" s="22"/>
      <c r="AJ772" s="22"/>
      <c r="AK772" s="22"/>
      <c r="AL772" s="22"/>
      <c r="AM772" s="22"/>
      <c r="AN772" s="22"/>
    </row>
    <row r="773" spans="29:40" x14ac:dyDescent="0.25">
      <c r="AC773" s="22"/>
      <c r="AD773" s="22"/>
      <c r="AE773" s="22"/>
      <c r="AF773" s="22"/>
      <c r="AG773" s="22"/>
      <c r="AH773" s="22"/>
      <c r="AI773" s="22"/>
      <c r="AJ773" s="22"/>
      <c r="AK773" s="22"/>
      <c r="AL773" s="22"/>
      <c r="AM773" s="22"/>
      <c r="AN773" s="22"/>
    </row>
    <row r="774" spans="29:40" x14ac:dyDescent="0.25">
      <c r="AC774" s="22"/>
      <c r="AD774" s="22"/>
      <c r="AE774" s="22"/>
      <c r="AF774" s="22"/>
      <c r="AG774" s="22"/>
      <c r="AH774" s="22"/>
      <c r="AI774" s="22"/>
      <c r="AJ774" s="22"/>
      <c r="AK774" s="22"/>
      <c r="AL774" s="22"/>
      <c r="AM774" s="22"/>
      <c r="AN774" s="22"/>
    </row>
    <row r="775" spans="29:40" x14ac:dyDescent="0.25">
      <c r="AC775" s="22"/>
      <c r="AD775" s="22"/>
      <c r="AE775" s="22"/>
      <c r="AF775" s="22"/>
      <c r="AG775" s="22"/>
      <c r="AH775" s="22"/>
      <c r="AI775" s="22"/>
      <c r="AJ775" s="22"/>
      <c r="AK775" s="22"/>
      <c r="AL775" s="22"/>
      <c r="AM775" s="22"/>
      <c r="AN775" s="22"/>
    </row>
    <row r="776" spans="29:40" x14ac:dyDescent="0.25">
      <c r="AC776" s="22"/>
      <c r="AD776" s="22"/>
      <c r="AE776" s="22"/>
      <c r="AF776" s="22"/>
      <c r="AG776" s="22"/>
      <c r="AH776" s="22"/>
      <c r="AI776" s="22"/>
      <c r="AJ776" s="22"/>
      <c r="AK776" s="22"/>
      <c r="AL776" s="22"/>
      <c r="AM776" s="22"/>
      <c r="AN776" s="22"/>
    </row>
    <row r="777" spans="29:40" x14ac:dyDescent="0.25">
      <c r="AC777" s="22"/>
      <c r="AD777" s="22"/>
      <c r="AE777" s="22"/>
      <c r="AF777" s="22"/>
      <c r="AG777" s="22"/>
      <c r="AH777" s="22"/>
      <c r="AI777" s="22"/>
      <c r="AJ777" s="22"/>
      <c r="AK777" s="22"/>
      <c r="AL777" s="22"/>
      <c r="AM777" s="22"/>
      <c r="AN777" s="22"/>
    </row>
    <row r="778" spans="29:40" x14ac:dyDescent="0.25">
      <c r="AC778" s="22"/>
      <c r="AD778" s="22"/>
      <c r="AE778" s="22"/>
      <c r="AF778" s="22"/>
      <c r="AG778" s="22"/>
      <c r="AH778" s="22"/>
      <c r="AI778" s="22"/>
      <c r="AJ778" s="22"/>
      <c r="AK778" s="22"/>
      <c r="AL778" s="22"/>
      <c r="AM778" s="22"/>
      <c r="AN778" s="22"/>
    </row>
    <row r="779" spans="29:40" x14ac:dyDescent="0.25">
      <c r="AC779" s="22"/>
      <c r="AD779" s="22"/>
      <c r="AE779" s="22"/>
      <c r="AF779" s="22"/>
      <c r="AG779" s="22"/>
      <c r="AH779" s="22"/>
      <c r="AI779" s="22"/>
      <c r="AJ779" s="22"/>
      <c r="AK779" s="22"/>
      <c r="AL779" s="22"/>
      <c r="AM779" s="22"/>
      <c r="AN779" s="22"/>
    </row>
    <row r="780" spans="29:40" x14ac:dyDescent="0.25">
      <c r="AC780" s="22"/>
      <c r="AD780" s="22"/>
      <c r="AE780" s="22"/>
      <c r="AF780" s="22"/>
      <c r="AG780" s="22"/>
      <c r="AH780" s="22"/>
      <c r="AI780" s="22"/>
      <c r="AJ780" s="22"/>
      <c r="AK780" s="22"/>
      <c r="AL780" s="22"/>
      <c r="AM780" s="22"/>
      <c r="AN780" s="22"/>
    </row>
    <row r="781" spans="29:40" x14ac:dyDescent="0.25">
      <c r="AC781" s="22"/>
      <c r="AD781" s="22"/>
      <c r="AE781" s="22"/>
      <c r="AF781" s="22"/>
      <c r="AG781" s="22"/>
      <c r="AH781" s="22"/>
      <c r="AI781" s="22"/>
      <c r="AJ781" s="22"/>
      <c r="AK781" s="22"/>
      <c r="AL781" s="22"/>
      <c r="AM781" s="22"/>
      <c r="AN781" s="22"/>
    </row>
    <row r="782" spans="29:40" x14ac:dyDescent="0.25">
      <c r="AC782" s="22"/>
      <c r="AD782" s="22"/>
      <c r="AE782" s="22"/>
      <c r="AF782" s="22"/>
      <c r="AG782" s="22"/>
      <c r="AH782" s="22"/>
      <c r="AI782" s="22"/>
      <c r="AJ782" s="22"/>
      <c r="AK782" s="22"/>
      <c r="AL782" s="22"/>
      <c r="AM782" s="22"/>
      <c r="AN782" s="22"/>
    </row>
    <row r="783" spans="29:40" x14ac:dyDescent="0.25">
      <c r="AC783" s="22"/>
      <c r="AD783" s="22"/>
      <c r="AE783" s="22"/>
      <c r="AF783" s="22"/>
      <c r="AG783" s="22"/>
      <c r="AH783" s="22"/>
      <c r="AI783" s="22"/>
      <c r="AJ783" s="22"/>
      <c r="AK783" s="22"/>
      <c r="AL783" s="22"/>
      <c r="AM783" s="22"/>
      <c r="AN783" s="22"/>
    </row>
    <row r="784" spans="29:40" x14ac:dyDescent="0.25">
      <c r="AC784" s="22"/>
      <c r="AD784" s="22"/>
      <c r="AE784" s="22"/>
      <c r="AF784" s="22"/>
      <c r="AG784" s="22"/>
      <c r="AH784" s="22"/>
      <c r="AI784" s="22"/>
      <c r="AJ784" s="22"/>
      <c r="AK784" s="22"/>
      <c r="AL784" s="22"/>
      <c r="AM784" s="22"/>
      <c r="AN784" s="22"/>
    </row>
    <row r="785" spans="29:40" x14ac:dyDescent="0.25">
      <c r="AC785" s="22"/>
      <c r="AD785" s="22"/>
      <c r="AE785" s="22"/>
      <c r="AF785" s="22"/>
      <c r="AG785" s="22"/>
      <c r="AH785" s="22"/>
      <c r="AI785" s="22"/>
      <c r="AJ785" s="22"/>
      <c r="AK785" s="22"/>
      <c r="AL785" s="22"/>
      <c r="AM785" s="22"/>
      <c r="AN785" s="22"/>
    </row>
    <row r="786" spans="29:40" x14ac:dyDescent="0.25">
      <c r="AC786" s="22"/>
      <c r="AD786" s="22"/>
      <c r="AE786" s="22"/>
      <c r="AF786" s="22"/>
      <c r="AG786" s="22"/>
      <c r="AH786" s="22"/>
      <c r="AI786" s="22"/>
      <c r="AJ786" s="22"/>
      <c r="AK786" s="22"/>
      <c r="AL786" s="22"/>
      <c r="AM786" s="22"/>
      <c r="AN786" s="22"/>
    </row>
    <row r="787" spans="29:40" x14ac:dyDescent="0.25">
      <c r="AC787" s="22"/>
      <c r="AD787" s="22"/>
      <c r="AE787" s="22"/>
      <c r="AF787" s="22"/>
      <c r="AG787" s="22"/>
      <c r="AH787" s="22"/>
      <c r="AI787" s="22"/>
      <c r="AJ787" s="22"/>
      <c r="AK787" s="22"/>
      <c r="AL787" s="22"/>
      <c r="AM787" s="22"/>
      <c r="AN787" s="22"/>
    </row>
    <row r="788" spans="29:40" x14ac:dyDescent="0.25">
      <c r="AC788" s="22"/>
      <c r="AD788" s="22"/>
      <c r="AE788" s="22"/>
      <c r="AF788" s="22"/>
      <c r="AG788" s="22"/>
      <c r="AH788" s="22"/>
      <c r="AI788" s="22"/>
      <c r="AJ788" s="22"/>
      <c r="AK788" s="22"/>
      <c r="AL788" s="22"/>
      <c r="AM788" s="22"/>
      <c r="AN788" s="22"/>
    </row>
    <row r="789" spans="29:40" x14ac:dyDescent="0.25">
      <c r="AC789" s="22"/>
      <c r="AD789" s="22"/>
      <c r="AE789" s="22"/>
      <c r="AF789" s="22"/>
      <c r="AG789" s="22"/>
      <c r="AH789" s="22"/>
      <c r="AI789" s="22"/>
      <c r="AJ789" s="22"/>
      <c r="AK789" s="22"/>
      <c r="AL789" s="22"/>
      <c r="AM789" s="22"/>
      <c r="AN789" s="22"/>
    </row>
    <row r="790" spans="29:40" x14ac:dyDescent="0.25">
      <c r="AC790" s="22"/>
      <c r="AD790" s="22"/>
      <c r="AE790" s="22"/>
      <c r="AF790" s="22"/>
      <c r="AG790" s="22"/>
      <c r="AH790" s="22"/>
      <c r="AI790" s="22"/>
      <c r="AJ790" s="22"/>
      <c r="AK790" s="22"/>
      <c r="AL790" s="22"/>
      <c r="AM790" s="22"/>
      <c r="AN790" s="22"/>
    </row>
    <row r="791" spans="29:40" x14ac:dyDescent="0.25">
      <c r="AC791" s="22"/>
      <c r="AD791" s="22"/>
      <c r="AE791" s="22"/>
      <c r="AF791" s="22"/>
      <c r="AG791" s="22"/>
      <c r="AH791" s="22"/>
      <c r="AI791" s="22"/>
      <c r="AJ791" s="22"/>
      <c r="AK791" s="22"/>
      <c r="AL791" s="22"/>
      <c r="AM791" s="22"/>
      <c r="AN791" s="22"/>
    </row>
    <row r="792" spans="29:40" x14ac:dyDescent="0.25">
      <c r="AC792" s="22"/>
      <c r="AD792" s="22"/>
      <c r="AE792" s="22"/>
      <c r="AF792" s="22"/>
      <c r="AG792" s="22"/>
      <c r="AH792" s="22"/>
      <c r="AI792" s="22"/>
      <c r="AJ792" s="22"/>
      <c r="AK792" s="22"/>
      <c r="AL792" s="22"/>
      <c r="AM792" s="22"/>
      <c r="AN792" s="22"/>
    </row>
    <row r="793" spans="29:40" x14ac:dyDescent="0.25">
      <c r="AC793" s="22"/>
      <c r="AD793" s="22"/>
      <c r="AE793" s="22"/>
      <c r="AF793" s="22"/>
      <c r="AG793" s="22"/>
      <c r="AH793" s="22"/>
      <c r="AI793" s="22"/>
      <c r="AJ793" s="22"/>
      <c r="AK793" s="22"/>
      <c r="AL793" s="22"/>
      <c r="AM793" s="22"/>
      <c r="AN793" s="22"/>
    </row>
    <row r="794" spans="29:40" x14ac:dyDescent="0.25">
      <c r="AC794" s="22"/>
      <c r="AD794" s="22"/>
      <c r="AE794" s="22"/>
      <c r="AF794" s="22"/>
      <c r="AG794" s="22"/>
      <c r="AH794" s="22"/>
      <c r="AI794" s="22"/>
      <c r="AJ794" s="22"/>
      <c r="AK794" s="22"/>
      <c r="AL794" s="22"/>
      <c r="AM794" s="22"/>
      <c r="AN794" s="22"/>
    </row>
    <row r="795" spans="29:40" x14ac:dyDescent="0.25">
      <c r="AC795" s="22"/>
      <c r="AD795" s="22"/>
      <c r="AE795" s="22"/>
      <c r="AF795" s="22"/>
      <c r="AG795" s="22"/>
      <c r="AH795" s="22"/>
      <c r="AI795" s="22"/>
      <c r="AJ795" s="22"/>
      <c r="AK795" s="22"/>
      <c r="AL795" s="22"/>
      <c r="AM795" s="22"/>
      <c r="AN795" s="22"/>
    </row>
    <row r="796" spans="29:40" x14ac:dyDescent="0.25">
      <c r="AC796" s="22"/>
      <c r="AD796" s="22"/>
      <c r="AE796" s="22"/>
      <c r="AF796" s="22"/>
      <c r="AG796" s="22"/>
      <c r="AH796" s="22"/>
      <c r="AI796" s="22"/>
      <c r="AJ796" s="22"/>
      <c r="AK796" s="22"/>
      <c r="AL796" s="22"/>
      <c r="AM796" s="22"/>
      <c r="AN796" s="22"/>
    </row>
    <row r="797" spans="29:40" x14ac:dyDescent="0.25">
      <c r="AC797" s="22"/>
      <c r="AD797" s="22"/>
      <c r="AE797" s="22"/>
      <c r="AF797" s="22"/>
      <c r="AG797" s="22"/>
      <c r="AH797" s="22"/>
      <c r="AI797" s="22"/>
      <c r="AJ797" s="22"/>
      <c r="AK797" s="22"/>
      <c r="AL797" s="22"/>
      <c r="AM797" s="22"/>
      <c r="AN797" s="22"/>
    </row>
    <row r="798" spans="29:40" x14ac:dyDescent="0.25">
      <c r="AC798" s="22"/>
      <c r="AD798" s="22"/>
      <c r="AE798" s="22"/>
      <c r="AF798" s="22"/>
      <c r="AG798" s="22"/>
      <c r="AH798" s="22"/>
      <c r="AI798" s="22"/>
      <c r="AJ798" s="22"/>
      <c r="AK798" s="22"/>
      <c r="AL798" s="22"/>
      <c r="AM798" s="22"/>
      <c r="AN798" s="22"/>
    </row>
    <row r="799" spans="29:40" x14ac:dyDescent="0.25">
      <c r="AC799" s="22"/>
      <c r="AD799" s="22"/>
      <c r="AE799" s="22"/>
      <c r="AF799" s="22"/>
      <c r="AG799" s="22"/>
      <c r="AH799" s="22"/>
      <c r="AI799" s="22"/>
      <c r="AJ799" s="22"/>
      <c r="AK799" s="22"/>
      <c r="AL799" s="22"/>
      <c r="AM799" s="22"/>
      <c r="AN799" s="22"/>
    </row>
    <row r="800" spans="29:40" x14ac:dyDescent="0.25">
      <c r="AC800" s="22"/>
      <c r="AD800" s="22"/>
      <c r="AE800" s="22"/>
      <c r="AF800" s="22"/>
      <c r="AG800" s="22"/>
      <c r="AH800" s="22"/>
      <c r="AI800" s="22"/>
      <c r="AJ800" s="22"/>
      <c r="AK800" s="22"/>
      <c r="AL800" s="22"/>
      <c r="AM800" s="22"/>
      <c r="AN800" s="22"/>
    </row>
    <row r="801" spans="29:40" x14ac:dyDescent="0.25">
      <c r="AC801" s="22"/>
      <c r="AD801" s="22"/>
      <c r="AE801" s="22"/>
      <c r="AF801" s="22"/>
      <c r="AG801" s="22"/>
      <c r="AH801" s="22"/>
      <c r="AI801" s="22"/>
      <c r="AJ801" s="22"/>
      <c r="AK801" s="22"/>
      <c r="AL801" s="22"/>
      <c r="AM801" s="22"/>
      <c r="AN801" s="22"/>
    </row>
    <row r="802" spans="29:40" x14ac:dyDescent="0.25">
      <c r="AC802" s="22"/>
      <c r="AD802" s="22"/>
      <c r="AE802" s="22"/>
      <c r="AF802" s="22"/>
      <c r="AG802" s="22"/>
      <c r="AH802" s="22"/>
      <c r="AI802" s="22"/>
      <c r="AJ802" s="22"/>
      <c r="AK802" s="22"/>
      <c r="AL802" s="22"/>
      <c r="AM802" s="22"/>
      <c r="AN802" s="22"/>
    </row>
    <row r="803" spans="29:40" x14ac:dyDescent="0.25">
      <c r="AC803" s="22"/>
      <c r="AD803" s="22"/>
      <c r="AE803" s="22"/>
      <c r="AF803" s="22"/>
      <c r="AG803" s="22"/>
      <c r="AH803" s="22"/>
      <c r="AI803" s="22"/>
      <c r="AJ803" s="22"/>
      <c r="AK803" s="22"/>
      <c r="AL803" s="22"/>
      <c r="AM803" s="22"/>
      <c r="AN803" s="22"/>
    </row>
    <row r="804" spans="29:40" x14ac:dyDescent="0.25">
      <c r="AC804" s="22"/>
      <c r="AD804" s="22"/>
      <c r="AE804" s="22"/>
      <c r="AF804" s="22"/>
      <c r="AG804" s="22"/>
      <c r="AH804" s="22"/>
      <c r="AI804" s="22"/>
      <c r="AJ804" s="22"/>
      <c r="AK804" s="22"/>
      <c r="AL804" s="22"/>
      <c r="AM804" s="22"/>
      <c r="AN804" s="22"/>
    </row>
    <row r="805" spans="29:40" x14ac:dyDescent="0.25">
      <c r="AC805" s="22"/>
      <c r="AD805" s="22"/>
      <c r="AE805" s="22"/>
      <c r="AF805" s="22"/>
      <c r="AG805" s="22"/>
      <c r="AH805" s="22"/>
      <c r="AI805" s="22"/>
      <c r="AJ805" s="22"/>
      <c r="AK805" s="22"/>
      <c r="AL805" s="22"/>
      <c r="AM805" s="22"/>
      <c r="AN805" s="22"/>
    </row>
    <row r="806" spans="29:40" x14ac:dyDescent="0.25">
      <c r="AC806" s="22"/>
      <c r="AD806" s="22"/>
      <c r="AE806" s="22"/>
      <c r="AF806" s="22"/>
      <c r="AG806" s="22"/>
      <c r="AH806" s="22"/>
      <c r="AI806" s="22"/>
      <c r="AJ806" s="22"/>
      <c r="AK806" s="22"/>
      <c r="AL806" s="22"/>
      <c r="AM806" s="22"/>
      <c r="AN806" s="22"/>
    </row>
    <row r="807" spans="29:40" x14ac:dyDescent="0.25">
      <c r="AC807" s="22"/>
      <c r="AD807" s="22"/>
      <c r="AE807" s="22"/>
      <c r="AF807" s="22"/>
      <c r="AG807" s="22"/>
      <c r="AH807" s="22"/>
      <c r="AI807" s="22"/>
      <c r="AJ807" s="22"/>
      <c r="AK807" s="22"/>
      <c r="AL807" s="22"/>
      <c r="AM807" s="22"/>
      <c r="AN807" s="22"/>
    </row>
    <row r="808" spans="29:40" x14ac:dyDescent="0.25">
      <c r="AC808" s="22"/>
      <c r="AD808" s="22"/>
      <c r="AE808" s="22"/>
      <c r="AF808" s="22"/>
      <c r="AG808" s="22"/>
      <c r="AH808" s="22"/>
      <c r="AI808" s="22"/>
      <c r="AJ808" s="22"/>
      <c r="AK808" s="22"/>
      <c r="AL808" s="22"/>
      <c r="AM808" s="22"/>
      <c r="AN808" s="22"/>
    </row>
    <row r="809" spans="29:40" x14ac:dyDescent="0.25">
      <c r="AC809" s="22"/>
      <c r="AD809" s="22"/>
      <c r="AE809" s="22"/>
      <c r="AF809" s="22"/>
      <c r="AG809" s="22"/>
      <c r="AH809" s="22"/>
      <c r="AI809" s="22"/>
      <c r="AJ809" s="22"/>
      <c r="AK809" s="22"/>
      <c r="AL809" s="22"/>
      <c r="AM809" s="22"/>
      <c r="AN809" s="22"/>
    </row>
    <row r="810" spans="29:40" x14ac:dyDescent="0.25">
      <c r="AC810" s="22"/>
      <c r="AD810" s="22"/>
      <c r="AE810" s="22"/>
      <c r="AF810" s="22"/>
      <c r="AG810" s="22"/>
      <c r="AH810" s="22"/>
      <c r="AI810" s="22"/>
      <c r="AJ810" s="22"/>
      <c r="AK810" s="22"/>
      <c r="AL810" s="22"/>
      <c r="AM810" s="22"/>
      <c r="AN810" s="22"/>
    </row>
    <row r="811" spans="29:40" x14ac:dyDescent="0.25">
      <c r="AC811" s="22"/>
      <c r="AD811" s="22"/>
      <c r="AE811" s="22"/>
      <c r="AF811" s="22"/>
      <c r="AG811" s="22"/>
      <c r="AH811" s="22"/>
      <c r="AI811" s="22"/>
      <c r="AJ811" s="22"/>
      <c r="AK811" s="22"/>
      <c r="AL811" s="22"/>
      <c r="AM811" s="22"/>
      <c r="AN811" s="22"/>
    </row>
    <row r="812" spans="29:40" x14ac:dyDescent="0.25">
      <c r="AC812" s="22"/>
      <c r="AD812" s="22"/>
      <c r="AE812" s="22"/>
      <c r="AF812" s="22"/>
      <c r="AG812" s="22"/>
      <c r="AH812" s="22"/>
      <c r="AI812" s="22"/>
      <c r="AJ812" s="22"/>
      <c r="AK812" s="22"/>
      <c r="AL812" s="22"/>
      <c r="AM812" s="22"/>
      <c r="AN812" s="22"/>
    </row>
    <row r="813" spans="29:40" x14ac:dyDescent="0.25">
      <c r="AC813" s="22"/>
      <c r="AD813" s="22"/>
      <c r="AE813" s="22"/>
      <c r="AF813" s="22"/>
      <c r="AG813" s="22"/>
      <c r="AH813" s="22"/>
      <c r="AI813" s="22"/>
      <c r="AJ813" s="22"/>
      <c r="AK813" s="22"/>
      <c r="AL813" s="22"/>
      <c r="AM813" s="22"/>
      <c r="AN813" s="22"/>
    </row>
    <row r="814" spans="29:40" x14ac:dyDescent="0.25">
      <c r="AC814" s="22"/>
      <c r="AD814" s="22"/>
      <c r="AE814" s="22"/>
      <c r="AF814" s="22"/>
      <c r="AG814" s="22"/>
      <c r="AH814" s="22"/>
      <c r="AI814" s="22"/>
      <c r="AJ814" s="22"/>
      <c r="AK814" s="22"/>
      <c r="AL814" s="22"/>
      <c r="AM814" s="22"/>
      <c r="AN814" s="22"/>
    </row>
    <row r="815" spans="29:40" x14ac:dyDescent="0.25">
      <c r="AC815" s="22"/>
      <c r="AD815" s="22"/>
      <c r="AE815" s="22"/>
      <c r="AF815" s="22"/>
      <c r="AG815" s="22"/>
      <c r="AH815" s="22"/>
      <c r="AI815" s="22"/>
      <c r="AJ815" s="22"/>
      <c r="AK815" s="22"/>
      <c r="AL815" s="22"/>
      <c r="AM815" s="22"/>
      <c r="AN815" s="22"/>
    </row>
    <row r="816" spans="29:40" x14ac:dyDescent="0.25">
      <c r="AC816" s="22"/>
      <c r="AD816" s="22"/>
      <c r="AE816" s="22"/>
      <c r="AF816" s="22"/>
      <c r="AG816" s="22"/>
      <c r="AH816" s="22"/>
      <c r="AI816" s="22"/>
      <c r="AJ816" s="22"/>
      <c r="AK816" s="22"/>
      <c r="AL816" s="22"/>
      <c r="AM816" s="22"/>
      <c r="AN816" s="22"/>
    </row>
    <row r="817" spans="29:40" x14ac:dyDescent="0.25">
      <c r="AC817" s="22"/>
      <c r="AD817" s="22"/>
      <c r="AE817" s="22"/>
      <c r="AF817" s="22"/>
      <c r="AG817" s="22"/>
      <c r="AH817" s="22"/>
      <c r="AI817" s="22"/>
      <c r="AJ817" s="22"/>
      <c r="AK817" s="22"/>
      <c r="AL817" s="22"/>
      <c r="AM817" s="22"/>
      <c r="AN817" s="22"/>
    </row>
    <row r="818" spans="29:40" x14ac:dyDescent="0.25">
      <c r="AC818" s="22"/>
      <c r="AD818" s="22"/>
      <c r="AE818" s="22"/>
      <c r="AF818" s="22"/>
      <c r="AG818" s="22"/>
      <c r="AH818" s="22"/>
      <c r="AI818" s="22"/>
      <c r="AJ818" s="22"/>
      <c r="AK818" s="22"/>
      <c r="AL818" s="22"/>
      <c r="AM818" s="22"/>
      <c r="AN818" s="22"/>
    </row>
    <row r="819" spans="29:40" x14ac:dyDescent="0.25">
      <c r="AC819" s="22"/>
      <c r="AD819" s="22"/>
      <c r="AE819" s="22"/>
      <c r="AF819" s="22"/>
      <c r="AG819" s="22"/>
      <c r="AH819" s="22"/>
      <c r="AI819" s="22"/>
      <c r="AJ819" s="22"/>
      <c r="AK819" s="22"/>
      <c r="AL819" s="22"/>
      <c r="AM819" s="22"/>
      <c r="AN819" s="22"/>
    </row>
    <row r="820" spans="29:40" x14ac:dyDescent="0.25">
      <c r="AC820" s="22"/>
      <c r="AD820" s="22"/>
      <c r="AE820" s="22"/>
      <c r="AF820" s="22"/>
      <c r="AG820" s="22"/>
      <c r="AH820" s="22"/>
      <c r="AI820" s="22"/>
      <c r="AJ820" s="22"/>
      <c r="AK820" s="22"/>
      <c r="AL820" s="22"/>
      <c r="AM820" s="22"/>
      <c r="AN820" s="22"/>
    </row>
    <row r="821" spans="29:40" x14ac:dyDescent="0.25">
      <c r="AC821" s="22"/>
      <c r="AD821" s="22"/>
      <c r="AE821" s="22"/>
      <c r="AF821" s="22"/>
      <c r="AG821" s="22"/>
      <c r="AH821" s="22"/>
      <c r="AI821" s="22"/>
      <c r="AJ821" s="22"/>
      <c r="AK821" s="22"/>
      <c r="AL821" s="22"/>
      <c r="AM821" s="22"/>
      <c r="AN821" s="22"/>
    </row>
    <row r="822" spans="29:40" x14ac:dyDescent="0.25">
      <c r="AC822" s="22"/>
      <c r="AD822" s="22"/>
      <c r="AE822" s="22"/>
      <c r="AF822" s="22"/>
      <c r="AG822" s="22"/>
      <c r="AH822" s="22"/>
      <c r="AI822" s="22"/>
      <c r="AJ822" s="22"/>
      <c r="AK822" s="22"/>
      <c r="AL822" s="22"/>
      <c r="AM822" s="22"/>
      <c r="AN822" s="22"/>
    </row>
    <row r="823" spans="29:40" x14ac:dyDescent="0.25">
      <c r="AC823" s="22"/>
      <c r="AD823" s="22"/>
      <c r="AE823" s="22"/>
      <c r="AF823" s="22"/>
      <c r="AG823" s="22"/>
      <c r="AH823" s="22"/>
      <c r="AI823" s="22"/>
      <c r="AJ823" s="22"/>
      <c r="AK823" s="22"/>
      <c r="AL823" s="22"/>
      <c r="AM823" s="22"/>
      <c r="AN823" s="22"/>
    </row>
    <row r="824" spans="29:40" x14ac:dyDescent="0.25">
      <c r="AC824" s="22"/>
      <c r="AD824" s="22"/>
      <c r="AE824" s="22"/>
      <c r="AF824" s="22"/>
      <c r="AG824" s="22"/>
      <c r="AH824" s="22"/>
      <c r="AI824" s="22"/>
      <c r="AJ824" s="22"/>
      <c r="AK824" s="22"/>
      <c r="AL824" s="22"/>
      <c r="AM824" s="22"/>
      <c r="AN824" s="22"/>
    </row>
    <row r="825" spans="29:40" x14ac:dyDescent="0.25">
      <c r="AC825" s="22"/>
      <c r="AD825" s="22"/>
      <c r="AE825" s="22"/>
      <c r="AF825" s="22"/>
      <c r="AG825" s="22"/>
      <c r="AH825" s="22"/>
      <c r="AI825" s="22"/>
      <c r="AJ825" s="22"/>
      <c r="AK825" s="22"/>
      <c r="AL825" s="22"/>
      <c r="AM825" s="22"/>
      <c r="AN825" s="22"/>
    </row>
    <row r="826" spans="29:40" x14ac:dyDescent="0.25">
      <c r="AC826" s="22"/>
      <c r="AD826" s="22"/>
      <c r="AE826" s="22"/>
      <c r="AF826" s="22"/>
      <c r="AG826" s="22"/>
      <c r="AH826" s="22"/>
      <c r="AI826" s="22"/>
      <c r="AJ826" s="22"/>
      <c r="AK826" s="22"/>
      <c r="AL826" s="22"/>
      <c r="AM826" s="22"/>
      <c r="AN826" s="22"/>
    </row>
    <row r="827" spans="29:40" x14ac:dyDescent="0.25">
      <c r="AC827" s="22"/>
      <c r="AD827" s="22"/>
      <c r="AE827" s="22"/>
      <c r="AF827" s="22"/>
      <c r="AG827" s="22"/>
      <c r="AH827" s="22"/>
      <c r="AI827" s="22"/>
      <c r="AJ827" s="22"/>
      <c r="AK827" s="22"/>
      <c r="AL827" s="22"/>
      <c r="AM827" s="22"/>
      <c r="AN827" s="22"/>
    </row>
    <row r="828" spans="29:40" x14ac:dyDescent="0.25">
      <c r="AC828" s="22"/>
      <c r="AD828" s="22"/>
      <c r="AE828" s="22"/>
      <c r="AF828" s="22"/>
      <c r="AG828" s="22"/>
      <c r="AH828" s="22"/>
      <c r="AI828" s="22"/>
      <c r="AJ828" s="22"/>
      <c r="AK828" s="22"/>
      <c r="AL828" s="22"/>
      <c r="AM828" s="22"/>
      <c r="AN828" s="22"/>
    </row>
    <row r="829" spans="29:40" x14ac:dyDescent="0.25">
      <c r="AC829" s="22"/>
      <c r="AD829" s="22"/>
      <c r="AE829" s="22"/>
      <c r="AF829" s="22"/>
      <c r="AG829" s="22"/>
      <c r="AH829" s="22"/>
      <c r="AI829" s="22"/>
      <c r="AJ829" s="22"/>
      <c r="AK829" s="22"/>
      <c r="AL829" s="22"/>
      <c r="AM829" s="22"/>
      <c r="AN829" s="22"/>
    </row>
    <row r="830" spans="29:40" x14ac:dyDescent="0.25">
      <c r="AC830" s="22"/>
      <c r="AD830" s="22"/>
      <c r="AE830" s="22"/>
      <c r="AF830" s="22"/>
      <c r="AG830" s="22"/>
      <c r="AH830" s="22"/>
      <c r="AI830" s="22"/>
      <c r="AJ830" s="22"/>
      <c r="AK830" s="22"/>
      <c r="AL830" s="22"/>
      <c r="AM830" s="22"/>
      <c r="AN830" s="22"/>
    </row>
    <row r="831" spans="29:40" x14ac:dyDescent="0.25">
      <c r="AC831" s="22"/>
      <c r="AD831" s="22"/>
      <c r="AE831" s="22"/>
      <c r="AF831" s="22"/>
      <c r="AG831" s="22"/>
      <c r="AH831" s="22"/>
      <c r="AI831" s="22"/>
      <c r="AJ831" s="22"/>
      <c r="AK831" s="22"/>
      <c r="AL831" s="22"/>
      <c r="AM831" s="22"/>
      <c r="AN831" s="22"/>
    </row>
    <row r="832" spans="29:40" x14ac:dyDescent="0.25">
      <c r="AC832" s="22"/>
      <c r="AD832" s="22"/>
      <c r="AE832" s="22"/>
      <c r="AF832" s="22"/>
      <c r="AG832" s="22"/>
      <c r="AH832" s="22"/>
      <c r="AI832" s="22"/>
      <c r="AJ832" s="22"/>
      <c r="AK832" s="22"/>
      <c r="AL832" s="22"/>
      <c r="AM832" s="22"/>
      <c r="AN832" s="22"/>
    </row>
    <row r="833" spans="29:40" x14ac:dyDescent="0.25">
      <c r="AC833" s="22"/>
      <c r="AD833" s="22"/>
      <c r="AE833" s="22"/>
      <c r="AF833" s="22"/>
      <c r="AG833" s="22"/>
      <c r="AH833" s="22"/>
      <c r="AI833" s="22"/>
      <c r="AJ833" s="22"/>
      <c r="AK833" s="22"/>
      <c r="AL833" s="22"/>
      <c r="AM833" s="22"/>
      <c r="AN833" s="22"/>
    </row>
    <row r="834" spans="29:40" x14ac:dyDescent="0.25">
      <c r="AC834" s="22"/>
      <c r="AD834" s="22"/>
      <c r="AE834" s="22"/>
      <c r="AF834" s="22"/>
      <c r="AG834" s="22"/>
      <c r="AH834" s="22"/>
      <c r="AI834" s="22"/>
      <c r="AJ834" s="22"/>
      <c r="AK834" s="22"/>
      <c r="AL834" s="22"/>
      <c r="AM834" s="22"/>
      <c r="AN834" s="22"/>
    </row>
    <row r="835" spans="29:40" x14ac:dyDescent="0.25">
      <c r="AC835" s="22"/>
      <c r="AD835" s="22"/>
      <c r="AE835" s="22"/>
      <c r="AF835" s="22"/>
      <c r="AG835" s="22"/>
      <c r="AH835" s="22"/>
      <c r="AI835" s="22"/>
      <c r="AJ835" s="22"/>
      <c r="AK835" s="22"/>
      <c r="AL835" s="22"/>
      <c r="AM835" s="22"/>
      <c r="AN835" s="22"/>
    </row>
    <row r="836" spans="29:40" x14ac:dyDescent="0.25">
      <c r="AC836" s="22"/>
      <c r="AD836" s="22"/>
      <c r="AE836" s="22"/>
      <c r="AF836" s="22"/>
      <c r="AG836" s="22"/>
      <c r="AH836" s="22"/>
      <c r="AI836" s="22"/>
      <c r="AJ836" s="22"/>
      <c r="AK836" s="22"/>
      <c r="AL836" s="22"/>
      <c r="AM836" s="22"/>
      <c r="AN836" s="22"/>
    </row>
    <row r="837" spans="29:40" x14ac:dyDescent="0.25">
      <c r="AC837" s="22"/>
      <c r="AD837" s="22"/>
      <c r="AE837" s="22"/>
      <c r="AF837" s="22"/>
      <c r="AG837" s="22"/>
      <c r="AH837" s="22"/>
      <c r="AI837" s="22"/>
      <c r="AJ837" s="22"/>
      <c r="AK837" s="22"/>
      <c r="AL837" s="22"/>
      <c r="AM837" s="22"/>
      <c r="AN837" s="22"/>
    </row>
    <row r="838" spans="29:40" x14ac:dyDescent="0.25">
      <c r="AC838" s="22"/>
      <c r="AD838" s="22"/>
      <c r="AE838" s="22"/>
      <c r="AF838" s="22"/>
      <c r="AG838" s="22"/>
      <c r="AH838" s="22"/>
      <c r="AI838" s="22"/>
      <c r="AJ838" s="22"/>
      <c r="AK838" s="22"/>
      <c r="AL838" s="22"/>
      <c r="AM838" s="22"/>
      <c r="AN838" s="22"/>
    </row>
    <row r="839" spans="29:40" x14ac:dyDescent="0.25">
      <c r="AC839" s="22"/>
      <c r="AD839" s="22"/>
      <c r="AE839" s="22"/>
      <c r="AF839" s="22"/>
      <c r="AG839" s="22"/>
      <c r="AH839" s="22"/>
      <c r="AI839" s="22"/>
      <c r="AJ839" s="22"/>
      <c r="AK839" s="22"/>
      <c r="AL839" s="22"/>
      <c r="AM839" s="22"/>
      <c r="AN839" s="22"/>
    </row>
    <row r="840" spans="29:40" x14ac:dyDescent="0.25">
      <c r="AC840" s="22"/>
      <c r="AD840" s="22"/>
      <c r="AE840" s="22"/>
      <c r="AF840" s="22"/>
      <c r="AG840" s="22"/>
      <c r="AH840" s="22"/>
      <c r="AI840" s="22"/>
      <c r="AJ840" s="22"/>
      <c r="AK840" s="22"/>
      <c r="AL840" s="22"/>
      <c r="AM840" s="22"/>
      <c r="AN840" s="22"/>
    </row>
    <row r="841" spans="29:40" x14ac:dyDescent="0.25">
      <c r="AC841" s="22"/>
      <c r="AD841" s="22"/>
      <c r="AE841" s="22"/>
      <c r="AF841" s="22"/>
      <c r="AG841" s="22"/>
      <c r="AH841" s="22"/>
      <c r="AI841" s="22"/>
      <c r="AJ841" s="22"/>
      <c r="AK841" s="22"/>
      <c r="AL841" s="22"/>
      <c r="AM841" s="22"/>
      <c r="AN841" s="22"/>
    </row>
    <row r="842" spans="29:40" x14ac:dyDescent="0.25">
      <c r="AC842" s="22"/>
      <c r="AD842" s="22"/>
      <c r="AE842" s="22"/>
      <c r="AF842" s="22"/>
      <c r="AG842" s="22"/>
      <c r="AH842" s="22"/>
      <c r="AI842" s="22"/>
      <c r="AJ842" s="22"/>
      <c r="AK842" s="22"/>
      <c r="AL842" s="22"/>
      <c r="AM842" s="22"/>
      <c r="AN842" s="22"/>
    </row>
    <row r="843" spans="29:40" x14ac:dyDescent="0.25">
      <c r="AC843" s="22"/>
      <c r="AD843" s="22"/>
      <c r="AE843" s="22"/>
      <c r="AF843" s="22"/>
      <c r="AG843" s="22"/>
      <c r="AH843" s="22"/>
      <c r="AI843" s="22"/>
      <c r="AJ843" s="22"/>
      <c r="AK843" s="22"/>
      <c r="AL843" s="22"/>
      <c r="AM843" s="22"/>
      <c r="AN843" s="22"/>
    </row>
    <row r="844" spans="29:40" x14ac:dyDescent="0.25">
      <c r="AC844" s="22"/>
      <c r="AD844" s="22"/>
      <c r="AE844" s="22"/>
      <c r="AF844" s="22"/>
      <c r="AG844" s="22"/>
      <c r="AH844" s="22"/>
      <c r="AI844" s="22"/>
      <c r="AJ844" s="22"/>
      <c r="AK844" s="22"/>
      <c r="AL844" s="22"/>
      <c r="AM844" s="22"/>
      <c r="AN844" s="22"/>
    </row>
    <row r="845" spans="29:40" x14ac:dyDescent="0.25">
      <c r="AC845" s="22"/>
      <c r="AD845" s="22"/>
      <c r="AE845" s="22"/>
      <c r="AF845" s="22"/>
      <c r="AG845" s="22"/>
      <c r="AH845" s="22"/>
      <c r="AI845" s="22"/>
      <c r="AJ845" s="22"/>
      <c r="AK845" s="22"/>
      <c r="AL845" s="22"/>
      <c r="AM845" s="22"/>
      <c r="AN845" s="22"/>
    </row>
    <row r="846" spans="29:40" x14ac:dyDescent="0.25">
      <c r="AC846" s="22"/>
      <c r="AD846" s="22"/>
      <c r="AE846" s="22"/>
      <c r="AF846" s="22"/>
      <c r="AG846" s="22"/>
      <c r="AH846" s="22"/>
      <c r="AI846" s="22"/>
      <c r="AJ846" s="22"/>
      <c r="AK846" s="22"/>
      <c r="AL846" s="22"/>
      <c r="AM846" s="22"/>
      <c r="AN846" s="22"/>
    </row>
    <row r="847" spans="29:40" x14ac:dyDescent="0.25">
      <c r="AC847" s="22"/>
      <c r="AD847" s="22"/>
      <c r="AE847" s="22"/>
      <c r="AF847" s="22"/>
      <c r="AG847" s="22"/>
      <c r="AH847" s="22"/>
      <c r="AI847" s="22"/>
      <c r="AJ847" s="22"/>
      <c r="AK847" s="22"/>
      <c r="AL847" s="22"/>
      <c r="AM847" s="22"/>
      <c r="AN847" s="22"/>
    </row>
    <row r="848" spans="29:40" x14ac:dyDescent="0.25">
      <c r="AC848" s="22"/>
      <c r="AD848" s="22"/>
      <c r="AE848" s="22"/>
      <c r="AF848" s="22"/>
      <c r="AG848" s="22"/>
      <c r="AH848" s="22"/>
      <c r="AI848" s="22"/>
      <c r="AJ848" s="22"/>
      <c r="AK848" s="22"/>
      <c r="AL848" s="22"/>
      <c r="AM848" s="22"/>
      <c r="AN848" s="22"/>
    </row>
    <row r="849" spans="29:40" x14ac:dyDescent="0.25">
      <c r="AC849" s="22"/>
      <c r="AD849" s="22"/>
      <c r="AE849" s="22"/>
      <c r="AF849" s="22"/>
      <c r="AG849" s="22"/>
      <c r="AH849" s="22"/>
      <c r="AI849" s="22"/>
      <c r="AJ849" s="22"/>
      <c r="AK849" s="22"/>
      <c r="AL849" s="22"/>
      <c r="AM849" s="22"/>
      <c r="AN849" s="22"/>
    </row>
    <row r="850" spans="29:40" x14ac:dyDescent="0.25">
      <c r="AC850" s="22"/>
      <c r="AD850" s="22"/>
      <c r="AE850" s="22"/>
      <c r="AF850" s="22"/>
      <c r="AG850" s="22"/>
      <c r="AH850" s="22"/>
      <c r="AI850" s="22"/>
      <c r="AJ850" s="22"/>
      <c r="AK850" s="22"/>
      <c r="AL850" s="22"/>
      <c r="AM850" s="22"/>
      <c r="AN850" s="22"/>
    </row>
    <row r="851" spans="29:40" x14ac:dyDescent="0.25">
      <c r="AC851" s="22"/>
      <c r="AD851" s="22"/>
      <c r="AE851" s="22"/>
      <c r="AF851" s="22"/>
      <c r="AG851" s="22"/>
      <c r="AH851" s="22"/>
      <c r="AI851" s="22"/>
      <c r="AJ851" s="22"/>
      <c r="AK851" s="22"/>
      <c r="AL851" s="22"/>
      <c r="AM851" s="22"/>
      <c r="AN851" s="22"/>
    </row>
    <row r="852" spans="29:40" x14ac:dyDescent="0.25">
      <c r="AC852" s="22"/>
      <c r="AD852" s="22"/>
      <c r="AE852" s="22"/>
      <c r="AF852" s="22"/>
      <c r="AG852" s="22"/>
      <c r="AH852" s="22"/>
      <c r="AI852" s="22"/>
      <c r="AJ852" s="22"/>
      <c r="AK852" s="22"/>
      <c r="AL852" s="22"/>
      <c r="AM852" s="22"/>
      <c r="AN852" s="22"/>
    </row>
    <row r="853" spans="29:40" x14ac:dyDescent="0.25">
      <c r="AC853" s="22"/>
      <c r="AD853" s="22"/>
      <c r="AE853" s="22"/>
      <c r="AF853" s="22"/>
      <c r="AG853" s="22"/>
      <c r="AH853" s="22"/>
      <c r="AI853" s="22"/>
      <c r="AJ853" s="22"/>
      <c r="AK853" s="22"/>
      <c r="AL853" s="22"/>
      <c r="AM853" s="22"/>
      <c r="AN853" s="22"/>
    </row>
    <row r="854" spans="29:40" x14ac:dyDescent="0.25">
      <c r="AC854" s="22"/>
      <c r="AD854" s="22"/>
      <c r="AE854" s="22"/>
      <c r="AF854" s="22"/>
      <c r="AG854" s="22"/>
      <c r="AH854" s="22"/>
      <c r="AI854" s="22"/>
      <c r="AJ854" s="22"/>
      <c r="AK854" s="22"/>
      <c r="AL854" s="22"/>
      <c r="AM854" s="22"/>
      <c r="AN854" s="22"/>
    </row>
    <row r="855" spans="29:40" x14ac:dyDescent="0.25">
      <c r="AC855" s="22"/>
      <c r="AD855" s="22"/>
      <c r="AE855" s="22"/>
      <c r="AF855" s="22"/>
      <c r="AG855" s="22"/>
      <c r="AH855" s="22"/>
      <c r="AI855" s="22"/>
      <c r="AJ855" s="22"/>
      <c r="AK855" s="22"/>
      <c r="AL855" s="22"/>
      <c r="AM855" s="22"/>
      <c r="AN855" s="22"/>
    </row>
    <row r="856" spans="29:40" x14ac:dyDescent="0.25">
      <c r="AC856" s="22"/>
      <c r="AD856" s="22"/>
      <c r="AE856" s="22"/>
      <c r="AF856" s="22"/>
      <c r="AG856" s="22"/>
      <c r="AH856" s="22"/>
      <c r="AI856" s="22"/>
      <c r="AJ856" s="22"/>
      <c r="AK856" s="22"/>
      <c r="AL856" s="22"/>
      <c r="AM856" s="22"/>
      <c r="AN856" s="22"/>
    </row>
    <row r="857" spans="29:40" x14ac:dyDescent="0.25">
      <c r="AC857" s="22"/>
      <c r="AD857" s="22"/>
      <c r="AE857" s="22"/>
      <c r="AF857" s="22"/>
      <c r="AG857" s="22"/>
      <c r="AH857" s="22"/>
      <c r="AI857" s="22"/>
      <c r="AJ857" s="22"/>
      <c r="AK857" s="22"/>
      <c r="AL857" s="22"/>
      <c r="AM857" s="22"/>
      <c r="AN857" s="22"/>
    </row>
    <row r="858" spans="29:40" x14ac:dyDescent="0.25">
      <c r="AC858" s="22"/>
      <c r="AD858" s="22"/>
      <c r="AE858" s="22"/>
      <c r="AF858" s="22"/>
      <c r="AG858" s="22"/>
      <c r="AH858" s="22"/>
      <c r="AI858" s="22"/>
      <c r="AJ858" s="22"/>
      <c r="AK858" s="22"/>
      <c r="AL858" s="22"/>
      <c r="AM858" s="22"/>
      <c r="AN858" s="22"/>
    </row>
    <row r="859" spans="29:40" x14ac:dyDescent="0.25">
      <c r="AC859" s="22"/>
      <c r="AD859" s="22"/>
      <c r="AE859" s="22"/>
      <c r="AF859" s="22"/>
      <c r="AG859" s="22"/>
      <c r="AH859" s="22"/>
      <c r="AI859" s="22"/>
      <c r="AJ859" s="22"/>
      <c r="AK859" s="22"/>
      <c r="AL859" s="22"/>
      <c r="AM859" s="22"/>
      <c r="AN859" s="22"/>
    </row>
    <row r="860" spans="29:40" x14ac:dyDescent="0.25">
      <c r="AC860" s="22"/>
      <c r="AD860" s="22"/>
      <c r="AE860" s="22"/>
      <c r="AF860" s="22"/>
      <c r="AG860" s="22"/>
      <c r="AH860" s="22"/>
      <c r="AI860" s="22"/>
      <c r="AJ860" s="22"/>
      <c r="AK860" s="22"/>
      <c r="AL860" s="22"/>
      <c r="AM860" s="22"/>
      <c r="AN860" s="22"/>
    </row>
    <row r="861" spans="29:40" x14ac:dyDescent="0.25">
      <c r="AC861" s="22"/>
      <c r="AD861" s="22"/>
      <c r="AE861" s="22"/>
      <c r="AF861" s="22"/>
      <c r="AG861" s="22"/>
      <c r="AH861" s="22"/>
      <c r="AI861" s="22"/>
      <c r="AJ861" s="22"/>
      <c r="AK861" s="22"/>
      <c r="AL861" s="22"/>
      <c r="AM861" s="22"/>
      <c r="AN861" s="22"/>
    </row>
    <row r="862" spans="29:40" x14ac:dyDescent="0.25">
      <c r="AC862" s="22"/>
      <c r="AD862" s="22"/>
      <c r="AE862" s="22"/>
      <c r="AF862" s="22"/>
      <c r="AG862" s="22"/>
      <c r="AH862" s="22"/>
      <c r="AI862" s="22"/>
      <c r="AJ862" s="22"/>
      <c r="AK862" s="22"/>
      <c r="AL862" s="22"/>
      <c r="AM862" s="22"/>
      <c r="AN862" s="22"/>
    </row>
    <row r="863" spans="29:40" x14ac:dyDescent="0.25">
      <c r="AC863" s="22"/>
      <c r="AD863" s="22"/>
      <c r="AE863" s="22"/>
      <c r="AF863" s="22"/>
      <c r="AG863" s="22"/>
      <c r="AH863" s="22"/>
      <c r="AI863" s="22"/>
      <c r="AJ863" s="22"/>
      <c r="AK863" s="22"/>
      <c r="AL863" s="22"/>
      <c r="AM863" s="22"/>
      <c r="AN863" s="22"/>
    </row>
    <row r="864" spans="29:40" x14ac:dyDescent="0.25">
      <c r="AC864" s="22"/>
      <c r="AD864" s="22"/>
      <c r="AE864" s="22"/>
      <c r="AF864" s="22"/>
      <c r="AG864" s="22"/>
      <c r="AH864" s="22"/>
      <c r="AI864" s="22"/>
      <c r="AJ864" s="22"/>
      <c r="AK864" s="22"/>
      <c r="AL864" s="22"/>
      <c r="AM864" s="22"/>
      <c r="AN864" s="22"/>
    </row>
    <row r="865" spans="29:40" x14ac:dyDescent="0.25">
      <c r="AC865" s="22"/>
      <c r="AD865" s="22"/>
      <c r="AE865" s="22"/>
      <c r="AF865" s="22"/>
      <c r="AG865" s="22"/>
      <c r="AH865" s="22"/>
      <c r="AI865" s="22"/>
      <c r="AJ865" s="22"/>
      <c r="AK865" s="22"/>
      <c r="AL865" s="22"/>
      <c r="AM865" s="22"/>
      <c r="AN865" s="22"/>
    </row>
    <row r="866" spans="29:40" x14ac:dyDescent="0.25">
      <c r="AC866" s="22"/>
      <c r="AD866" s="22"/>
      <c r="AE866" s="22"/>
      <c r="AF866" s="22"/>
      <c r="AG866" s="22"/>
      <c r="AH866" s="22"/>
      <c r="AI866" s="22"/>
      <c r="AJ866" s="22"/>
      <c r="AK866" s="22"/>
      <c r="AL866" s="22"/>
      <c r="AM866" s="22"/>
      <c r="AN866" s="22"/>
    </row>
    <row r="867" spans="29:40" x14ac:dyDescent="0.25">
      <c r="AC867" s="22"/>
      <c r="AD867" s="22"/>
      <c r="AE867" s="22"/>
      <c r="AF867" s="22"/>
      <c r="AG867" s="22"/>
      <c r="AH867" s="22"/>
      <c r="AI867" s="22"/>
      <c r="AJ867" s="22"/>
      <c r="AK867" s="22"/>
      <c r="AL867" s="22"/>
      <c r="AM867" s="22"/>
      <c r="AN867" s="22"/>
    </row>
    <row r="868" spans="29:40" x14ac:dyDescent="0.25">
      <c r="AC868" s="22"/>
      <c r="AD868" s="22"/>
      <c r="AE868" s="22"/>
      <c r="AF868" s="22"/>
      <c r="AG868" s="22"/>
      <c r="AH868" s="22"/>
      <c r="AI868" s="22"/>
      <c r="AJ868" s="22"/>
      <c r="AK868" s="22"/>
      <c r="AL868" s="22"/>
      <c r="AM868" s="22"/>
      <c r="AN868" s="22"/>
    </row>
    <row r="869" spans="29:40" x14ac:dyDescent="0.25">
      <c r="AC869" s="22"/>
      <c r="AD869" s="22"/>
      <c r="AE869" s="22"/>
      <c r="AF869" s="22"/>
      <c r="AG869" s="22"/>
      <c r="AH869" s="22"/>
      <c r="AI869" s="22"/>
      <c r="AJ869" s="22"/>
      <c r="AK869" s="22"/>
      <c r="AL869" s="22"/>
      <c r="AM869" s="22"/>
      <c r="AN869" s="22"/>
    </row>
    <row r="870" spans="29:40" x14ac:dyDescent="0.25">
      <c r="AC870" s="22"/>
      <c r="AD870" s="22"/>
      <c r="AE870" s="22"/>
      <c r="AF870" s="22"/>
      <c r="AG870" s="22"/>
      <c r="AH870" s="22"/>
      <c r="AI870" s="22"/>
      <c r="AJ870" s="22"/>
      <c r="AK870" s="22"/>
      <c r="AL870" s="22"/>
      <c r="AM870" s="22"/>
      <c r="AN870" s="22"/>
    </row>
    <row r="871" spans="29:40" x14ac:dyDescent="0.25">
      <c r="AC871" s="22"/>
      <c r="AD871" s="22"/>
      <c r="AE871" s="22"/>
      <c r="AF871" s="22"/>
      <c r="AG871" s="22"/>
      <c r="AH871" s="22"/>
      <c r="AI871" s="22"/>
      <c r="AJ871" s="22"/>
      <c r="AK871" s="22"/>
      <c r="AL871" s="22"/>
      <c r="AM871" s="22"/>
      <c r="AN871" s="22"/>
    </row>
    <row r="872" spans="29:40" x14ac:dyDescent="0.25">
      <c r="AC872" s="22"/>
      <c r="AD872" s="22"/>
      <c r="AE872" s="22"/>
      <c r="AF872" s="22"/>
      <c r="AG872" s="22"/>
      <c r="AH872" s="22"/>
      <c r="AI872" s="22"/>
      <c r="AJ872" s="22"/>
      <c r="AK872" s="22"/>
      <c r="AL872" s="22"/>
      <c r="AM872" s="22"/>
      <c r="AN872" s="22"/>
    </row>
    <row r="873" spans="29:40" x14ac:dyDescent="0.25">
      <c r="AC873" s="22"/>
      <c r="AD873" s="22"/>
      <c r="AE873" s="22"/>
      <c r="AF873" s="22"/>
      <c r="AG873" s="22"/>
      <c r="AH873" s="22"/>
      <c r="AI873" s="22"/>
      <c r="AJ873" s="22"/>
      <c r="AK873" s="22"/>
      <c r="AL873" s="22"/>
      <c r="AM873" s="22"/>
      <c r="AN873" s="22"/>
    </row>
    <row r="874" spans="29:40" x14ac:dyDescent="0.25">
      <c r="AC874" s="22"/>
      <c r="AD874" s="22"/>
      <c r="AE874" s="22"/>
      <c r="AF874" s="22"/>
      <c r="AG874" s="22"/>
      <c r="AH874" s="22"/>
      <c r="AI874" s="22"/>
      <c r="AJ874" s="22"/>
      <c r="AK874" s="22"/>
      <c r="AL874" s="22"/>
      <c r="AM874" s="22"/>
      <c r="AN874" s="22"/>
    </row>
    <row r="875" spans="29:40" x14ac:dyDescent="0.25">
      <c r="AC875" s="22"/>
      <c r="AD875" s="22"/>
      <c r="AE875" s="22"/>
      <c r="AF875" s="22"/>
      <c r="AG875" s="22"/>
      <c r="AH875" s="22"/>
      <c r="AI875" s="22"/>
      <c r="AJ875" s="22"/>
      <c r="AK875" s="22"/>
      <c r="AL875" s="22"/>
      <c r="AM875" s="22"/>
      <c r="AN875" s="22"/>
    </row>
    <row r="876" spans="29:40" x14ac:dyDescent="0.25">
      <c r="AC876" s="22"/>
      <c r="AD876" s="22"/>
      <c r="AE876" s="22"/>
      <c r="AF876" s="22"/>
      <c r="AG876" s="22"/>
      <c r="AH876" s="22"/>
      <c r="AI876" s="22"/>
      <c r="AJ876" s="22"/>
      <c r="AK876" s="22"/>
      <c r="AL876" s="22"/>
      <c r="AM876" s="22"/>
      <c r="AN876" s="22"/>
    </row>
    <row r="877" spans="29:40" x14ac:dyDescent="0.25">
      <c r="AC877" s="22"/>
      <c r="AD877" s="22"/>
      <c r="AE877" s="22"/>
      <c r="AF877" s="22"/>
      <c r="AG877" s="22"/>
      <c r="AH877" s="22"/>
      <c r="AI877" s="22"/>
      <c r="AJ877" s="22"/>
      <c r="AK877" s="22"/>
      <c r="AL877" s="22"/>
      <c r="AM877" s="22"/>
      <c r="AN877" s="22"/>
    </row>
    <row r="878" spans="29:40" x14ac:dyDescent="0.25">
      <c r="AC878" s="22"/>
      <c r="AD878" s="22"/>
      <c r="AE878" s="22"/>
      <c r="AF878" s="22"/>
      <c r="AG878" s="22"/>
      <c r="AH878" s="22"/>
      <c r="AI878" s="22"/>
      <c r="AJ878" s="22"/>
      <c r="AK878" s="22"/>
      <c r="AL878" s="22"/>
      <c r="AM878" s="22"/>
      <c r="AN878" s="22"/>
    </row>
    <row r="879" spans="29:40" x14ac:dyDescent="0.25">
      <c r="AC879" s="22"/>
      <c r="AD879" s="22"/>
      <c r="AE879" s="22"/>
      <c r="AF879" s="22"/>
      <c r="AG879" s="22"/>
      <c r="AH879" s="22"/>
      <c r="AI879" s="22"/>
      <c r="AJ879" s="22"/>
      <c r="AK879" s="22"/>
      <c r="AL879" s="22"/>
      <c r="AM879" s="22"/>
      <c r="AN879" s="22"/>
    </row>
    <row r="880" spans="29:40" x14ac:dyDescent="0.25">
      <c r="AC880" s="22"/>
      <c r="AD880" s="22"/>
      <c r="AE880" s="22"/>
      <c r="AF880" s="22"/>
      <c r="AG880" s="22"/>
      <c r="AH880" s="22"/>
      <c r="AI880" s="22"/>
      <c r="AJ880" s="22"/>
      <c r="AK880" s="22"/>
      <c r="AL880" s="22"/>
      <c r="AM880" s="22"/>
      <c r="AN880" s="22"/>
    </row>
    <row r="881" spans="29:40" x14ac:dyDescent="0.25">
      <c r="AC881" s="22"/>
      <c r="AD881" s="22"/>
      <c r="AE881" s="22"/>
      <c r="AF881" s="22"/>
      <c r="AG881" s="22"/>
      <c r="AH881" s="22"/>
      <c r="AI881" s="22"/>
      <c r="AJ881" s="22"/>
      <c r="AK881" s="22"/>
      <c r="AL881" s="22"/>
      <c r="AM881" s="22"/>
      <c r="AN881" s="22"/>
    </row>
    <row r="882" spans="29:40" x14ac:dyDescent="0.25">
      <c r="AC882" s="22"/>
      <c r="AD882" s="22"/>
      <c r="AE882" s="22"/>
      <c r="AF882" s="22"/>
      <c r="AG882" s="22"/>
      <c r="AH882" s="22"/>
      <c r="AI882" s="22"/>
      <c r="AJ882" s="22"/>
      <c r="AK882" s="22"/>
      <c r="AL882" s="22"/>
      <c r="AM882" s="22"/>
      <c r="AN882" s="22"/>
    </row>
    <row r="883" spans="29:40" x14ac:dyDescent="0.25">
      <c r="AC883" s="22"/>
      <c r="AD883" s="22"/>
      <c r="AE883" s="22"/>
      <c r="AF883" s="22"/>
      <c r="AG883" s="22"/>
      <c r="AH883" s="22"/>
      <c r="AI883" s="22"/>
      <c r="AJ883" s="22"/>
      <c r="AK883" s="22"/>
      <c r="AL883" s="22"/>
      <c r="AM883" s="22"/>
      <c r="AN883" s="22"/>
    </row>
    <row r="884" spans="29:40" x14ac:dyDescent="0.25">
      <c r="AC884" s="22"/>
      <c r="AD884" s="22"/>
      <c r="AE884" s="22"/>
      <c r="AF884" s="22"/>
      <c r="AG884" s="22"/>
      <c r="AH884" s="22"/>
      <c r="AI884" s="22"/>
      <c r="AJ884" s="22"/>
      <c r="AK884" s="22"/>
      <c r="AL884" s="22"/>
      <c r="AM884" s="22"/>
      <c r="AN884" s="22"/>
    </row>
    <row r="885" spans="29:40" x14ac:dyDescent="0.25">
      <c r="AC885" s="22"/>
      <c r="AD885" s="22"/>
      <c r="AE885" s="22"/>
      <c r="AF885" s="22"/>
      <c r="AG885" s="22"/>
      <c r="AH885" s="22"/>
      <c r="AI885" s="22"/>
      <c r="AJ885" s="22"/>
      <c r="AK885" s="22"/>
      <c r="AL885" s="22"/>
      <c r="AM885" s="22"/>
      <c r="AN885" s="22"/>
    </row>
    <row r="886" spans="29:40" x14ac:dyDescent="0.25">
      <c r="AC886" s="22"/>
      <c r="AD886" s="22"/>
      <c r="AE886" s="22"/>
      <c r="AF886" s="22"/>
      <c r="AG886" s="22"/>
      <c r="AH886" s="22"/>
      <c r="AI886" s="22"/>
      <c r="AJ886" s="22"/>
      <c r="AK886" s="22"/>
      <c r="AL886" s="22"/>
      <c r="AM886" s="22"/>
      <c r="AN886" s="22"/>
    </row>
    <row r="887" spans="29:40" x14ac:dyDescent="0.25">
      <c r="AC887" s="22"/>
      <c r="AD887" s="22"/>
      <c r="AE887" s="22"/>
      <c r="AF887" s="22"/>
      <c r="AG887" s="22"/>
      <c r="AH887" s="22"/>
      <c r="AI887" s="22"/>
      <c r="AJ887" s="22"/>
      <c r="AK887" s="22"/>
      <c r="AL887" s="22"/>
      <c r="AM887" s="22"/>
      <c r="AN887" s="22"/>
    </row>
    <row r="888" spans="29:40" x14ac:dyDescent="0.25">
      <c r="AC888" s="22"/>
      <c r="AD888" s="22"/>
      <c r="AE888" s="22"/>
      <c r="AF888" s="22"/>
      <c r="AG888" s="22"/>
      <c r="AH888" s="22"/>
      <c r="AI888" s="22"/>
      <c r="AJ888" s="22"/>
      <c r="AK888" s="22"/>
      <c r="AL888" s="22"/>
      <c r="AM888" s="22"/>
      <c r="AN888" s="22"/>
    </row>
    <row r="889" spans="29:40" x14ac:dyDescent="0.25">
      <c r="AC889" s="22"/>
      <c r="AD889" s="22"/>
      <c r="AE889" s="22"/>
      <c r="AF889" s="22"/>
      <c r="AG889" s="22"/>
      <c r="AH889" s="22"/>
      <c r="AI889" s="22"/>
      <c r="AJ889" s="22"/>
      <c r="AK889" s="22"/>
      <c r="AL889" s="22"/>
      <c r="AM889" s="22"/>
      <c r="AN889" s="22"/>
    </row>
    <row r="890" spans="29:40" x14ac:dyDescent="0.25">
      <c r="AC890" s="22"/>
      <c r="AD890" s="22"/>
      <c r="AE890" s="22"/>
      <c r="AF890" s="22"/>
      <c r="AG890" s="22"/>
      <c r="AH890" s="22"/>
      <c r="AI890" s="22"/>
      <c r="AJ890" s="22"/>
      <c r="AK890" s="22"/>
      <c r="AL890" s="22"/>
      <c r="AM890" s="22"/>
      <c r="AN890" s="22"/>
    </row>
    <row r="891" spans="29:40" x14ac:dyDescent="0.25">
      <c r="AC891" s="22"/>
      <c r="AD891" s="22"/>
      <c r="AE891" s="22"/>
      <c r="AF891" s="22"/>
      <c r="AG891" s="22"/>
      <c r="AH891" s="22"/>
      <c r="AI891" s="22"/>
      <c r="AJ891" s="22"/>
      <c r="AK891" s="22"/>
      <c r="AL891" s="22"/>
      <c r="AM891" s="22"/>
      <c r="AN891" s="22"/>
    </row>
    <row r="892" spans="29:40" x14ac:dyDescent="0.25">
      <c r="AC892" s="22"/>
      <c r="AD892" s="22"/>
      <c r="AE892" s="22"/>
      <c r="AF892" s="22"/>
      <c r="AG892" s="22"/>
      <c r="AH892" s="22"/>
      <c r="AI892" s="22"/>
      <c r="AJ892" s="22"/>
      <c r="AK892" s="22"/>
      <c r="AL892" s="22"/>
      <c r="AM892" s="22"/>
      <c r="AN892" s="22"/>
    </row>
    <row r="893" spans="29:40" x14ac:dyDescent="0.25">
      <c r="AC893" s="22"/>
      <c r="AD893" s="22"/>
      <c r="AE893" s="22"/>
      <c r="AF893" s="22"/>
      <c r="AG893" s="22"/>
      <c r="AH893" s="22"/>
      <c r="AI893" s="22"/>
      <c r="AJ893" s="22"/>
      <c r="AK893" s="22"/>
      <c r="AL893" s="22"/>
      <c r="AM893" s="22"/>
      <c r="AN893" s="22"/>
    </row>
    <row r="894" spans="29:40" x14ac:dyDescent="0.25">
      <c r="AC894" s="22"/>
      <c r="AD894" s="22"/>
      <c r="AE894" s="22"/>
      <c r="AF894" s="22"/>
      <c r="AG894" s="22"/>
      <c r="AH894" s="22"/>
      <c r="AI894" s="22"/>
      <c r="AJ894" s="22"/>
      <c r="AK894" s="22"/>
      <c r="AL894" s="22"/>
      <c r="AM894" s="22"/>
      <c r="AN894" s="22"/>
    </row>
    <row r="895" spans="29:40" x14ac:dyDescent="0.25">
      <c r="AC895" s="22"/>
      <c r="AD895" s="22"/>
      <c r="AE895" s="22"/>
      <c r="AF895" s="22"/>
      <c r="AG895" s="22"/>
      <c r="AH895" s="22"/>
      <c r="AI895" s="22"/>
      <c r="AJ895" s="22"/>
      <c r="AK895" s="22"/>
      <c r="AL895" s="22"/>
      <c r="AM895" s="22"/>
      <c r="AN895" s="22"/>
    </row>
    <row r="896" spans="29:40" x14ac:dyDescent="0.25">
      <c r="AC896" s="22"/>
      <c r="AD896" s="22"/>
      <c r="AE896" s="22"/>
      <c r="AF896" s="22"/>
      <c r="AG896" s="22"/>
      <c r="AH896" s="22"/>
      <c r="AI896" s="22"/>
      <c r="AJ896" s="22"/>
      <c r="AK896" s="22"/>
      <c r="AL896" s="22"/>
      <c r="AM896" s="22"/>
      <c r="AN896" s="22"/>
    </row>
    <row r="897" spans="29:40" x14ac:dyDescent="0.25">
      <c r="AC897" s="22"/>
      <c r="AD897" s="22"/>
      <c r="AE897" s="22"/>
      <c r="AF897" s="22"/>
      <c r="AG897" s="22"/>
      <c r="AH897" s="22"/>
      <c r="AI897" s="22"/>
      <c r="AJ897" s="22"/>
      <c r="AK897" s="22"/>
      <c r="AL897" s="22"/>
      <c r="AM897" s="22"/>
      <c r="AN897" s="22"/>
    </row>
    <row r="898" spans="29:40" x14ac:dyDescent="0.25">
      <c r="AC898" s="22"/>
      <c r="AD898" s="22"/>
      <c r="AE898" s="22"/>
      <c r="AF898" s="22"/>
      <c r="AG898" s="22"/>
      <c r="AH898" s="22"/>
      <c r="AI898" s="22"/>
      <c r="AJ898" s="22"/>
      <c r="AK898" s="22"/>
      <c r="AL898" s="22"/>
      <c r="AM898" s="22"/>
      <c r="AN898" s="22"/>
    </row>
    <row r="899" spans="29:40" x14ac:dyDescent="0.25">
      <c r="AC899" s="22"/>
      <c r="AD899" s="22"/>
      <c r="AE899" s="22"/>
      <c r="AF899" s="22"/>
      <c r="AG899" s="22"/>
      <c r="AH899" s="22"/>
      <c r="AI899" s="22"/>
      <c r="AJ899" s="22"/>
      <c r="AK899" s="22"/>
      <c r="AL899" s="22"/>
      <c r="AM899" s="22"/>
      <c r="AN899" s="22"/>
    </row>
    <row r="900" spans="29:40" x14ac:dyDescent="0.25">
      <c r="AC900" s="22"/>
      <c r="AD900" s="22"/>
      <c r="AE900" s="22"/>
      <c r="AF900" s="22"/>
      <c r="AG900" s="22"/>
      <c r="AH900" s="22"/>
      <c r="AI900" s="22"/>
      <c r="AJ900" s="22"/>
      <c r="AK900" s="22"/>
      <c r="AL900" s="22"/>
      <c r="AM900" s="22"/>
      <c r="AN900" s="22"/>
    </row>
    <row r="901" spans="29:40" x14ac:dyDescent="0.25">
      <c r="AC901" s="22"/>
      <c r="AD901" s="22"/>
      <c r="AE901" s="22"/>
      <c r="AF901" s="22"/>
      <c r="AG901" s="22"/>
      <c r="AH901" s="22"/>
      <c r="AI901" s="22"/>
      <c r="AJ901" s="22"/>
      <c r="AK901" s="22"/>
      <c r="AL901" s="22"/>
      <c r="AM901" s="22"/>
      <c r="AN901" s="22"/>
    </row>
    <row r="902" spans="29:40" x14ac:dyDescent="0.25">
      <c r="AC902" s="22"/>
      <c r="AD902" s="22"/>
      <c r="AE902" s="22"/>
      <c r="AF902" s="22"/>
      <c r="AG902" s="22"/>
      <c r="AH902" s="22"/>
      <c r="AI902" s="22"/>
      <c r="AJ902" s="22"/>
      <c r="AK902" s="22"/>
      <c r="AL902" s="22"/>
      <c r="AM902" s="22"/>
      <c r="AN902" s="22"/>
    </row>
    <row r="903" spans="29:40" x14ac:dyDescent="0.25">
      <c r="AC903" s="22"/>
      <c r="AD903" s="22"/>
      <c r="AE903" s="22"/>
      <c r="AF903" s="22"/>
      <c r="AG903" s="22"/>
      <c r="AH903" s="22"/>
      <c r="AI903" s="22"/>
      <c r="AJ903" s="22"/>
      <c r="AK903" s="22"/>
      <c r="AL903" s="22"/>
      <c r="AM903" s="22"/>
      <c r="AN903" s="22"/>
    </row>
    <row r="904" spans="29:40" x14ac:dyDescent="0.25">
      <c r="AC904" s="22"/>
      <c r="AD904" s="22"/>
      <c r="AE904" s="22"/>
      <c r="AF904" s="22"/>
      <c r="AG904" s="22"/>
      <c r="AH904" s="22"/>
      <c r="AI904" s="22"/>
      <c r="AJ904" s="22"/>
      <c r="AK904" s="22"/>
      <c r="AL904" s="22"/>
      <c r="AM904" s="22"/>
      <c r="AN904" s="22"/>
    </row>
    <row r="905" spans="29:40" x14ac:dyDescent="0.25">
      <c r="AC905" s="22"/>
      <c r="AD905" s="22"/>
      <c r="AE905" s="22"/>
      <c r="AF905" s="22"/>
      <c r="AG905" s="22"/>
      <c r="AH905" s="22"/>
      <c r="AI905" s="22"/>
      <c r="AJ905" s="22"/>
      <c r="AK905" s="22"/>
      <c r="AL905" s="22"/>
      <c r="AM905" s="22"/>
      <c r="AN905" s="22"/>
    </row>
    <row r="906" spans="29:40" x14ac:dyDescent="0.25">
      <c r="AC906" s="22"/>
      <c r="AD906" s="22"/>
      <c r="AE906" s="22"/>
      <c r="AF906" s="22"/>
      <c r="AG906" s="22"/>
      <c r="AH906" s="22"/>
      <c r="AI906" s="22"/>
      <c r="AJ906" s="22"/>
      <c r="AK906" s="22"/>
      <c r="AL906" s="22"/>
      <c r="AM906" s="22"/>
      <c r="AN906" s="22"/>
    </row>
    <row r="907" spans="29:40" x14ac:dyDescent="0.25">
      <c r="AC907" s="22"/>
      <c r="AD907" s="22"/>
      <c r="AE907" s="22"/>
      <c r="AF907" s="22"/>
      <c r="AG907" s="22"/>
      <c r="AH907" s="22"/>
      <c r="AI907" s="22"/>
      <c r="AJ907" s="22"/>
      <c r="AK907" s="22"/>
      <c r="AL907" s="22"/>
      <c r="AM907" s="22"/>
      <c r="AN907" s="22"/>
    </row>
    <row r="908" spans="29:40" x14ac:dyDescent="0.25">
      <c r="AC908" s="22"/>
      <c r="AD908" s="22"/>
      <c r="AE908" s="22"/>
      <c r="AF908" s="22"/>
      <c r="AG908" s="22"/>
      <c r="AH908" s="22"/>
      <c r="AI908" s="22"/>
      <c r="AJ908" s="22"/>
      <c r="AK908" s="22"/>
      <c r="AL908" s="22"/>
      <c r="AM908" s="22"/>
      <c r="AN908" s="22"/>
    </row>
    <row r="909" spans="29:40" x14ac:dyDescent="0.25">
      <c r="AC909" s="22"/>
      <c r="AD909" s="22"/>
      <c r="AE909" s="22"/>
      <c r="AF909" s="22"/>
      <c r="AG909" s="22"/>
      <c r="AH909" s="22"/>
      <c r="AI909" s="22"/>
      <c r="AJ909" s="22"/>
      <c r="AK909" s="22"/>
      <c r="AL909" s="22"/>
      <c r="AM909" s="22"/>
      <c r="AN909" s="22"/>
    </row>
    <row r="910" spans="29:40" x14ac:dyDescent="0.25">
      <c r="AC910" s="22"/>
      <c r="AD910" s="22"/>
      <c r="AE910" s="22"/>
      <c r="AF910" s="22"/>
      <c r="AG910" s="22"/>
      <c r="AH910" s="22"/>
      <c r="AI910" s="22"/>
      <c r="AJ910" s="22"/>
      <c r="AK910" s="22"/>
      <c r="AL910" s="22"/>
      <c r="AM910" s="22"/>
      <c r="AN910" s="22"/>
    </row>
    <row r="911" spans="29:40" x14ac:dyDescent="0.25">
      <c r="AC911" s="22"/>
      <c r="AD911" s="22"/>
      <c r="AE911" s="22"/>
      <c r="AF911" s="22"/>
      <c r="AG911" s="22"/>
      <c r="AH911" s="22"/>
      <c r="AI911" s="22"/>
      <c r="AJ911" s="22"/>
      <c r="AK911" s="22"/>
      <c r="AL911" s="22"/>
      <c r="AM911" s="22"/>
      <c r="AN911" s="22"/>
    </row>
    <row r="912" spans="29:40" x14ac:dyDescent="0.25">
      <c r="AC912" s="22"/>
      <c r="AD912" s="22"/>
      <c r="AE912" s="22"/>
      <c r="AF912" s="22"/>
      <c r="AG912" s="22"/>
      <c r="AH912" s="22"/>
      <c r="AI912" s="22"/>
      <c r="AJ912" s="22"/>
      <c r="AK912" s="22"/>
      <c r="AL912" s="22"/>
      <c r="AM912" s="22"/>
      <c r="AN912" s="22"/>
    </row>
    <row r="913" spans="29:40" x14ac:dyDescent="0.25">
      <c r="AC913" s="22"/>
      <c r="AD913" s="22"/>
      <c r="AE913" s="22"/>
      <c r="AF913" s="22"/>
      <c r="AG913" s="22"/>
      <c r="AH913" s="22"/>
      <c r="AI913" s="22"/>
      <c r="AJ913" s="22"/>
      <c r="AK913" s="22"/>
      <c r="AL913" s="22"/>
      <c r="AM913" s="22"/>
      <c r="AN913" s="22"/>
    </row>
    <row r="914" spans="29:40" x14ac:dyDescent="0.25">
      <c r="AC914" s="22"/>
      <c r="AD914" s="22"/>
      <c r="AE914" s="22"/>
      <c r="AF914" s="22"/>
      <c r="AG914" s="22"/>
      <c r="AH914" s="22"/>
      <c r="AI914" s="22"/>
      <c r="AJ914" s="22"/>
      <c r="AK914" s="22"/>
      <c r="AL914" s="22"/>
      <c r="AM914" s="22"/>
      <c r="AN914" s="22"/>
    </row>
    <row r="915" spans="29:40" x14ac:dyDescent="0.25">
      <c r="AC915" s="22"/>
      <c r="AD915" s="22"/>
      <c r="AE915" s="22"/>
      <c r="AF915" s="22"/>
      <c r="AG915" s="22"/>
      <c r="AH915" s="22"/>
      <c r="AI915" s="22"/>
      <c r="AJ915" s="22"/>
      <c r="AK915" s="22"/>
      <c r="AL915" s="22"/>
      <c r="AM915" s="22"/>
      <c r="AN915" s="22"/>
    </row>
    <row r="916" spans="29:40" x14ac:dyDescent="0.25">
      <c r="AC916" s="22"/>
      <c r="AD916" s="22"/>
      <c r="AE916" s="22"/>
      <c r="AF916" s="22"/>
      <c r="AG916" s="22"/>
      <c r="AH916" s="22"/>
      <c r="AI916" s="22"/>
      <c r="AJ916" s="22"/>
      <c r="AK916" s="22"/>
      <c r="AL916" s="22"/>
      <c r="AM916" s="22"/>
      <c r="AN916" s="22"/>
    </row>
    <row r="917" spans="29:40" x14ac:dyDescent="0.25">
      <c r="AC917" s="22"/>
      <c r="AD917" s="22"/>
      <c r="AE917" s="22"/>
      <c r="AF917" s="22"/>
      <c r="AG917" s="22"/>
      <c r="AH917" s="22"/>
      <c r="AI917" s="22"/>
      <c r="AJ917" s="22"/>
      <c r="AK917" s="22"/>
      <c r="AL917" s="22"/>
      <c r="AM917" s="22"/>
      <c r="AN917" s="22"/>
    </row>
    <row r="918" spans="29:40" x14ac:dyDescent="0.25">
      <c r="AC918" s="22"/>
      <c r="AD918" s="22"/>
      <c r="AE918" s="22"/>
      <c r="AF918" s="22"/>
      <c r="AG918" s="22"/>
      <c r="AH918" s="22"/>
      <c r="AI918" s="22"/>
      <c r="AJ918" s="22"/>
      <c r="AK918" s="22"/>
      <c r="AL918" s="22"/>
      <c r="AM918" s="22"/>
      <c r="AN918" s="22"/>
    </row>
    <row r="919" spans="29:40" x14ac:dyDescent="0.25">
      <c r="AC919" s="22"/>
      <c r="AD919" s="22"/>
      <c r="AE919" s="22"/>
      <c r="AF919" s="22"/>
      <c r="AG919" s="22"/>
      <c r="AH919" s="22"/>
      <c r="AI919" s="22"/>
      <c r="AJ919" s="22"/>
      <c r="AK919" s="22"/>
      <c r="AL919" s="22"/>
      <c r="AM919" s="22"/>
      <c r="AN919" s="22"/>
    </row>
    <row r="920" spans="29:40" x14ac:dyDescent="0.25">
      <c r="AC920" s="22"/>
      <c r="AD920" s="22"/>
      <c r="AE920" s="22"/>
      <c r="AF920" s="22"/>
      <c r="AG920" s="22"/>
      <c r="AH920" s="22"/>
      <c r="AI920" s="22"/>
      <c r="AJ920" s="22"/>
      <c r="AK920" s="22"/>
      <c r="AL920" s="22"/>
      <c r="AM920" s="22"/>
      <c r="AN920" s="22"/>
    </row>
    <row r="921" spans="29:40" x14ac:dyDescent="0.25">
      <c r="AC921" s="22"/>
      <c r="AD921" s="22"/>
      <c r="AE921" s="22"/>
      <c r="AF921" s="22"/>
      <c r="AG921" s="22"/>
      <c r="AH921" s="22"/>
      <c r="AI921" s="22"/>
      <c r="AJ921" s="22"/>
      <c r="AK921" s="22"/>
      <c r="AL921" s="22"/>
      <c r="AM921" s="22"/>
      <c r="AN921" s="22"/>
    </row>
    <row r="922" spans="29:40" x14ac:dyDescent="0.25">
      <c r="AC922" s="22"/>
      <c r="AD922" s="22"/>
      <c r="AE922" s="22"/>
      <c r="AF922" s="22"/>
      <c r="AG922" s="22"/>
      <c r="AH922" s="22"/>
      <c r="AI922" s="22"/>
      <c r="AJ922" s="22"/>
      <c r="AK922" s="22"/>
      <c r="AL922" s="22"/>
      <c r="AM922" s="22"/>
      <c r="AN922" s="22"/>
    </row>
    <row r="923" spans="29:40" x14ac:dyDescent="0.25">
      <c r="AC923" s="22"/>
      <c r="AD923" s="22"/>
      <c r="AE923" s="22"/>
      <c r="AF923" s="22"/>
      <c r="AG923" s="22"/>
      <c r="AH923" s="22"/>
      <c r="AI923" s="22"/>
      <c r="AJ923" s="22"/>
      <c r="AK923" s="22"/>
      <c r="AL923" s="22"/>
      <c r="AM923" s="22"/>
      <c r="AN923" s="22"/>
    </row>
    <row r="924" spans="29:40" x14ac:dyDescent="0.25">
      <c r="AC924" s="22"/>
      <c r="AD924" s="22"/>
      <c r="AE924" s="22"/>
      <c r="AF924" s="22"/>
      <c r="AG924" s="22"/>
      <c r="AH924" s="22"/>
      <c r="AI924" s="22"/>
      <c r="AJ924" s="22"/>
      <c r="AK924" s="22"/>
      <c r="AL924" s="22"/>
      <c r="AM924" s="22"/>
      <c r="AN924" s="22"/>
    </row>
    <row r="925" spans="29:40" x14ac:dyDescent="0.25">
      <c r="AC925" s="22"/>
      <c r="AD925" s="22"/>
      <c r="AE925" s="22"/>
      <c r="AF925" s="22"/>
      <c r="AG925" s="22"/>
      <c r="AH925" s="22"/>
      <c r="AI925" s="22"/>
      <c r="AJ925" s="22"/>
      <c r="AK925" s="22"/>
      <c r="AL925" s="22"/>
      <c r="AM925" s="22"/>
      <c r="AN925" s="22"/>
    </row>
    <row r="926" spans="29:40" x14ac:dyDescent="0.25">
      <c r="AC926" s="22"/>
      <c r="AD926" s="22"/>
      <c r="AE926" s="22"/>
      <c r="AF926" s="22"/>
      <c r="AG926" s="22"/>
      <c r="AH926" s="22"/>
      <c r="AI926" s="22"/>
      <c r="AJ926" s="22"/>
      <c r="AK926" s="22"/>
      <c r="AL926" s="22"/>
      <c r="AM926" s="22"/>
      <c r="AN926" s="22"/>
    </row>
    <row r="927" spans="29:40" x14ac:dyDescent="0.25">
      <c r="AC927" s="22"/>
      <c r="AD927" s="22"/>
      <c r="AE927" s="22"/>
      <c r="AF927" s="22"/>
      <c r="AG927" s="22"/>
      <c r="AH927" s="22"/>
      <c r="AI927" s="22"/>
      <c r="AJ927" s="22"/>
      <c r="AK927" s="22"/>
      <c r="AL927" s="22"/>
      <c r="AM927" s="22"/>
      <c r="AN927" s="22"/>
    </row>
    <row r="928" spans="29:40" x14ac:dyDescent="0.25">
      <c r="AC928" s="22"/>
      <c r="AD928" s="22"/>
      <c r="AE928" s="22"/>
      <c r="AF928" s="22"/>
      <c r="AG928" s="22"/>
      <c r="AH928" s="22"/>
      <c r="AI928" s="22"/>
      <c r="AJ928" s="22"/>
      <c r="AK928" s="22"/>
      <c r="AL928" s="22"/>
      <c r="AM928" s="22"/>
      <c r="AN928" s="22"/>
    </row>
    <row r="929" spans="29:40" x14ac:dyDescent="0.25">
      <c r="AC929" s="22"/>
      <c r="AD929" s="22"/>
      <c r="AE929" s="22"/>
      <c r="AF929" s="22"/>
      <c r="AG929" s="22"/>
      <c r="AH929" s="22"/>
      <c r="AI929" s="22"/>
      <c r="AJ929" s="22"/>
      <c r="AK929" s="22"/>
      <c r="AL929" s="22"/>
      <c r="AM929" s="22"/>
      <c r="AN929" s="22"/>
    </row>
    <row r="930" spans="29:40" x14ac:dyDescent="0.25">
      <c r="AC930" s="22"/>
      <c r="AD930" s="22"/>
      <c r="AE930" s="22"/>
      <c r="AF930" s="22"/>
      <c r="AG930" s="22"/>
      <c r="AH930" s="22"/>
      <c r="AI930" s="22"/>
      <c r="AJ930" s="22"/>
      <c r="AK930" s="22"/>
      <c r="AL930" s="22"/>
      <c r="AM930" s="22"/>
      <c r="AN930" s="22"/>
    </row>
    <row r="931" spans="29:40" x14ac:dyDescent="0.25">
      <c r="AC931" s="22"/>
      <c r="AD931" s="22"/>
      <c r="AE931" s="22"/>
      <c r="AF931" s="22"/>
      <c r="AG931" s="22"/>
      <c r="AH931" s="22"/>
      <c r="AI931" s="22"/>
      <c r="AJ931" s="22"/>
      <c r="AK931" s="22"/>
      <c r="AL931" s="22"/>
      <c r="AM931" s="22"/>
      <c r="AN931" s="22"/>
    </row>
    <row r="932" spans="29:40" x14ac:dyDescent="0.25">
      <c r="AC932" s="22"/>
      <c r="AD932" s="22"/>
      <c r="AE932" s="22"/>
      <c r="AF932" s="22"/>
      <c r="AG932" s="22"/>
      <c r="AH932" s="22"/>
      <c r="AI932" s="22"/>
      <c r="AJ932" s="22"/>
      <c r="AK932" s="22"/>
      <c r="AL932" s="22"/>
      <c r="AM932" s="22"/>
      <c r="AN932" s="22"/>
    </row>
    <row r="933" spans="29:40" x14ac:dyDescent="0.25">
      <c r="AC933" s="22"/>
      <c r="AD933" s="22"/>
      <c r="AE933" s="22"/>
      <c r="AF933" s="22"/>
      <c r="AG933" s="22"/>
      <c r="AH933" s="22"/>
      <c r="AI933" s="22"/>
      <c r="AJ933" s="22"/>
      <c r="AK933" s="22"/>
      <c r="AL933" s="22"/>
      <c r="AM933" s="22"/>
      <c r="AN933" s="22"/>
    </row>
    <row r="934" spans="29:40" x14ac:dyDescent="0.25">
      <c r="AC934" s="22"/>
      <c r="AD934" s="22"/>
      <c r="AE934" s="22"/>
      <c r="AF934" s="22"/>
      <c r="AG934" s="22"/>
      <c r="AH934" s="22"/>
      <c r="AI934" s="22"/>
      <c r="AJ934" s="22"/>
      <c r="AK934" s="22"/>
      <c r="AL934" s="22"/>
      <c r="AM934" s="22"/>
      <c r="AN934" s="22"/>
    </row>
    <row r="935" spans="29:40" x14ac:dyDescent="0.25">
      <c r="AC935" s="22"/>
      <c r="AD935" s="22"/>
      <c r="AE935" s="22"/>
      <c r="AF935" s="22"/>
      <c r="AG935" s="22"/>
      <c r="AH935" s="22"/>
      <c r="AI935" s="22"/>
      <c r="AJ935" s="22"/>
      <c r="AK935" s="22"/>
      <c r="AL935" s="22"/>
      <c r="AM935" s="22"/>
      <c r="AN935" s="22"/>
    </row>
    <row r="936" spans="29:40" x14ac:dyDescent="0.25">
      <c r="AC936" s="22"/>
      <c r="AD936" s="22"/>
      <c r="AE936" s="22"/>
      <c r="AF936" s="22"/>
      <c r="AG936" s="22"/>
      <c r="AH936" s="22"/>
      <c r="AI936" s="22"/>
      <c r="AJ936" s="22"/>
      <c r="AK936" s="22"/>
      <c r="AL936" s="22"/>
      <c r="AM936" s="22"/>
      <c r="AN936" s="22"/>
    </row>
    <row r="937" spans="29:40" x14ac:dyDescent="0.25">
      <c r="AC937" s="22"/>
      <c r="AD937" s="22"/>
      <c r="AE937" s="22"/>
      <c r="AF937" s="22"/>
      <c r="AG937" s="22"/>
      <c r="AH937" s="22"/>
      <c r="AI937" s="22"/>
      <c r="AJ937" s="22"/>
      <c r="AK937" s="22"/>
      <c r="AL937" s="22"/>
      <c r="AM937" s="22"/>
      <c r="AN937" s="22"/>
    </row>
    <row r="938" spans="29:40" x14ac:dyDescent="0.25">
      <c r="AC938" s="22"/>
      <c r="AD938" s="22"/>
      <c r="AE938" s="22"/>
      <c r="AF938" s="22"/>
      <c r="AG938" s="22"/>
      <c r="AH938" s="22"/>
      <c r="AI938" s="22"/>
      <c r="AJ938" s="22"/>
      <c r="AK938" s="22"/>
      <c r="AL938" s="22"/>
      <c r="AM938" s="22"/>
      <c r="AN938" s="22"/>
    </row>
    <row r="939" spans="29:40" x14ac:dyDescent="0.25">
      <c r="AC939" s="22"/>
      <c r="AD939" s="22"/>
      <c r="AE939" s="22"/>
      <c r="AF939" s="22"/>
      <c r="AG939" s="22"/>
      <c r="AH939" s="22"/>
      <c r="AI939" s="22"/>
      <c r="AJ939" s="22"/>
      <c r="AK939" s="22"/>
      <c r="AL939" s="22"/>
      <c r="AM939" s="22"/>
      <c r="AN939" s="22"/>
    </row>
    <row r="940" spans="29:40" x14ac:dyDescent="0.25">
      <c r="AC940" s="22"/>
      <c r="AD940" s="22"/>
      <c r="AE940" s="22"/>
      <c r="AF940" s="22"/>
      <c r="AG940" s="22"/>
      <c r="AH940" s="22"/>
      <c r="AI940" s="22"/>
      <c r="AJ940" s="22"/>
      <c r="AK940" s="22"/>
      <c r="AL940" s="22"/>
      <c r="AM940" s="22"/>
      <c r="AN940" s="22"/>
    </row>
    <row r="941" spans="29:40" x14ac:dyDescent="0.25">
      <c r="AC941" s="22"/>
      <c r="AD941" s="22"/>
      <c r="AE941" s="22"/>
      <c r="AF941" s="22"/>
      <c r="AG941" s="22"/>
      <c r="AH941" s="22"/>
      <c r="AI941" s="22"/>
      <c r="AJ941" s="22"/>
      <c r="AK941" s="22"/>
      <c r="AL941" s="22"/>
      <c r="AM941" s="22"/>
      <c r="AN941" s="22"/>
    </row>
    <row r="942" spans="29:40" x14ac:dyDescent="0.25">
      <c r="AC942" s="22"/>
      <c r="AD942" s="22"/>
      <c r="AE942" s="22"/>
      <c r="AF942" s="22"/>
      <c r="AG942" s="22"/>
      <c r="AH942" s="22"/>
      <c r="AI942" s="22"/>
      <c r="AJ942" s="22"/>
      <c r="AK942" s="22"/>
      <c r="AL942" s="22"/>
      <c r="AM942" s="22"/>
      <c r="AN942" s="22"/>
    </row>
    <row r="943" spans="29:40" x14ac:dyDescent="0.25">
      <c r="AC943" s="22"/>
      <c r="AD943" s="22"/>
      <c r="AE943" s="22"/>
      <c r="AF943" s="22"/>
      <c r="AG943" s="22"/>
      <c r="AH943" s="22"/>
      <c r="AI943" s="22"/>
      <c r="AJ943" s="22"/>
      <c r="AK943" s="22"/>
      <c r="AL943" s="22"/>
      <c r="AM943" s="22"/>
      <c r="AN943" s="22"/>
    </row>
    <row r="944" spans="29:40" x14ac:dyDescent="0.25">
      <c r="AC944" s="22"/>
      <c r="AD944" s="22"/>
      <c r="AE944" s="22"/>
      <c r="AF944" s="22"/>
      <c r="AG944" s="22"/>
      <c r="AH944" s="22"/>
      <c r="AI944" s="22"/>
      <c r="AJ944" s="22"/>
      <c r="AK944" s="22"/>
      <c r="AL944" s="22"/>
      <c r="AM944" s="22"/>
      <c r="AN944" s="22"/>
    </row>
    <row r="945" spans="29:40" x14ac:dyDescent="0.25">
      <c r="AC945" s="22"/>
      <c r="AD945" s="22"/>
      <c r="AE945" s="22"/>
      <c r="AF945" s="22"/>
      <c r="AG945" s="22"/>
      <c r="AH945" s="22"/>
      <c r="AI945" s="22"/>
      <c r="AJ945" s="22"/>
      <c r="AK945" s="22"/>
      <c r="AL945" s="22"/>
      <c r="AM945" s="22"/>
      <c r="AN945" s="22"/>
    </row>
    <row r="946" spans="29:40" x14ac:dyDescent="0.25">
      <c r="AC946" s="22"/>
      <c r="AD946" s="22"/>
      <c r="AE946" s="22"/>
      <c r="AF946" s="22"/>
      <c r="AG946" s="22"/>
      <c r="AH946" s="22"/>
      <c r="AI946" s="22"/>
      <c r="AJ946" s="22"/>
      <c r="AK946" s="22"/>
      <c r="AL946" s="22"/>
      <c r="AM946" s="22"/>
      <c r="AN946" s="22"/>
    </row>
    <row r="947" spans="29:40" x14ac:dyDescent="0.25">
      <c r="AC947" s="22"/>
      <c r="AD947" s="22"/>
      <c r="AE947" s="22"/>
      <c r="AF947" s="22"/>
      <c r="AG947" s="22"/>
      <c r="AH947" s="22"/>
      <c r="AI947" s="22"/>
      <c r="AJ947" s="22"/>
      <c r="AK947" s="22"/>
      <c r="AL947" s="22"/>
      <c r="AM947" s="22"/>
      <c r="AN947" s="22"/>
    </row>
    <row r="948" spans="29:40" x14ac:dyDescent="0.25">
      <c r="AC948" s="22"/>
      <c r="AD948" s="22"/>
      <c r="AE948" s="22"/>
      <c r="AF948" s="22"/>
      <c r="AG948" s="22"/>
      <c r="AH948" s="22"/>
      <c r="AI948" s="22"/>
      <c r="AJ948" s="22"/>
      <c r="AK948" s="22"/>
      <c r="AL948" s="22"/>
      <c r="AM948" s="22"/>
      <c r="AN948" s="22"/>
    </row>
    <row r="949" spans="29:40" x14ac:dyDescent="0.25">
      <c r="AC949" s="22"/>
      <c r="AD949" s="22"/>
      <c r="AE949" s="22"/>
      <c r="AF949" s="22"/>
      <c r="AG949" s="22"/>
      <c r="AH949" s="22"/>
      <c r="AI949" s="22"/>
      <c r="AJ949" s="22"/>
      <c r="AK949" s="22"/>
      <c r="AL949" s="22"/>
      <c r="AM949" s="22"/>
      <c r="AN949" s="22"/>
    </row>
    <row r="950" spans="29:40" x14ac:dyDescent="0.25">
      <c r="AC950" s="22"/>
      <c r="AD950" s="22"/>
      <c r="AE950" s="22"/>
      <c r="AF950" s="22"/>
      <c r="AG950" s="22"/>
      <c r="AH950" s="22"/>
      <c r="AI950" s="22"/>
      <c r="AJ950" s="22"/>
      <c r="AK950" s="22"/>
      <c r="AL950" s="22"/>
      <c r="AM950" s="22"/>
      <c r="AN950" s="22"/>
    </row>
    <row r="951" spans="29:40" x14ac:dyDescent="0.25">
      <c r="AC951" s="22"/>
      <c r="AD951" s="22"/>
      <c r="AE951" s="22"/>
      <c r="AF951" s="22"/>
      <c r="AG951" s="22"/>
      <c r="AH951" s="22"/>
      <c r="AI951" s="22"/>
      <c r="AJ951" s="22"/>
      <c r="AK951" s="22"/>
      <c r="AL951" s="22"/>
      <c r="AM951" s="22"/>
      <c r="AN951" s="22"/>
    </row>
    <row r="952" spans="29:40" x14ac:dyDescent="0.25">
      <c r="AC952" s="22"/>
      <c r="AD952" s="22"/>
      <c r="AE952" s="22"/>
      <c r="AF952" s="22"/>
      <c r="AG952" s="22"/>
      <c r="AH952" s="22"/>
      <c r="AI952" s="22"/>
      <c r="AJ952" s="22"/>
      <c r="AK952" s="22"/>
      <c r="AL952" s="22"/>
      <c r="AM952" s="22"/>
      <c r="AN952" s="22"/>
    </row>
    <row r="953" spans="29:40" x14ac:dyDescent="0.25">
      <c r="AC953" s="22"/>
      <c r="AD953" s="22"/>
      <c r="AE953" s="22"/>
      <c r="AF953" s="22"/>
      <c r="AG953" s="22"/>
      <c r="AH953" s="22"/>
      <c r="AI953" s="22"/>
      <c r="AJ953" s="22"/>
      <c r="AK953" s="22"/>
      <c r="AL953" s="22"/>
      <c r="AM953" s="22"/>
      <c r="AN953" s="22"/>
    </row>
    <row r="954" spans="29:40" x14ac:dyDescent="0.25">
      <c r="AC954" s="22"/>
      <c r="AD954" s="22"/>
      <c r="AE954" s="22"/>
      <c r="AF954" s="22"/>
      <c r="AG954" s="22"/>
      <c r="AH954" s="22"/>
      <c r="AI954" s="22"/>
      <c r="AJ954" s="22"/>
      <c r="AK954" s="22"/>
      <c r="AL954" s="22"/>
      <c r="AM954" s="22"/>
      <c r="AN954" s="22"/>
    </row>
    <row r="955" spans="29:40" x14ac:dyDescent="0.25">
      <c r="AC955" s="22"/>
      <c r="AD955" s="22"/>
      <c r="AE955" s="22"/>
      <c r="AF955" s="22"/>
      <c r="AG955" s="22"/>
      <c r="AH955" s="22"/>
      <c r="AI955" s="22"/>
      <c r="AJ955" s="22"/>
      <c r="AK955" s="22"/>
      <c r="AL955" s="22"/>
      <c r="AM955" s="22"/>
      <c r="AN955" s="22"/>
    </row>
    <row r="956" spans="29:40" x14ac:dyDescent="0.25">
      <c r="AC956" s="22"/>
      <c r="AD956" s="22"/>
      <c r="AE956" s="22"/>
      <c r="AF956" s="22"/>
      <c r="AG956" s="22"/>
      <c r="AH956" s="22"/>
      <c r="AI956" s="22"/>
      <c r="AJ956" s="22"/>
      <c r="AK956" s="22"/>
      <c r="AL956" s="22"/>
      <c r="AM956" s="22"/>
      <c r="AN956" s="22"/>
    </row>
    <row r="957" spans="29:40" x14ac:dyDescent="0.25">
      <c r="AC957" s="22"/>
      <c r="AD957" s="22"/>
      <c r="AE957" s="22"/>
      <c r="AF957" s="22"/>
      <c r="AG957" s="22"/>
      <c r="AH957" s="22"/>
      <c r="AI957" s="22"/>
      <c r="AJ957" s="22"/>
      <c r="AK957" s="22"/>
      <c r="AL957" s="22"/>
      <c r="AM957" s="22"/>
      <c r="AN957" s="22"/>
    </row>
    <row r="958" spans="29:40" x14ac:dyDescent="0.25">
      <c r="AC958" s="22"/>
      <c r="AD958" s="22"/>
      <c r="AE958" s="22"/>
      <c r="AF958" s="22"/>
      <c r="AG958" s="22"/>
      <c r="AH958" s="22"/>
      <c r="AI958" s="22"/>
      <c r="AJ958" s="22"/>
      <c r="AK958" s="22"/>
      <c r="AL958" s="22"/>
      <c r="AM958" s="22"/>
      <c r="AN958" s="22"/>
    </row>
    <row r="959" spans="29:40" x14ac:dyDescent="0.25">
      <c r="AC959" s="22"/>
      <c r="AD959" s="22"/>
      <c r="AE959" s="22"/>
      <c r="AF959" s="22"/>
      <c r="AG959" s="22"/>
      <c r="AH959" s="22"/>
      <c r="AI959" s="22"/>
      <c r="AJ959" s="22"/>
      <c r="AK959" s="22"/>
      <c r="AL959" s="22"/>
      <c r="AM959" s="22"/>
      <c r="AN959" s="22"/>
    </row>
    <row r="960" spans="29:40" x14ac:dyDescent="0.25">
      <c r="AC960" s="22"/>
      <c r="AD960" s="22"/>
      <c r="AE960" s="22"/>
      <c r="AF960" s="22"/>
      <c r="AG960" s="22"/>
      <c r="AH960" s="22"/>
      <c r="AI960" s="22"/>
      <c r="AJ960" s="22"/>
      <c r="AK960" s="22"/>
      <c r="AL960" s="22"/>
      <c r="AM960" s="22"/>
      <c r="AN960" s="22"/>
    </row>
    <row r="961" spans="29:40" x14ac:dyDescent="0.25">
      <c r="AC961" s="22"/>
      <c r="AD961" s="22"/>
      <c r="AE961" s="22"/>
      <c r="AF961" s="22"/>
      <c r="AG961" s="22"/>
      <c r="AH961" s="22"/>
      <c r="AI961" s="22"/>
      <c r="AJ961" s="22"/>
      <c r="AK961" s="22"/>
      <c r="AL961" s="22"/>
      <c r="AM961" s="22"/>
      <c r="AN961" s="22"/>
    </row>
    <row r="962" spans="29:40" x14ac:dyDescent="0.25">
      <c r="AC962" s="22"/>
      <c r="AD962" s="22"/>
      <c r="AE962" s="22"/>
      <c r="AF962" s="22"/>
      <c r="AG962" s="22"/>
      <c r="AH962" s="22"/>
      <c r="AI962" s="22"/>
      <c r="AJ962" s="22"/>
      <c r="AK962" s="22"/>
      <c r="AL962" s="22"/>
      <c r="AM962" s="22"/>
      <c r="AN962" s="22"/>
    </row>
    <row r="963" spans="29:40" x14ac:dyDescent="0.25">
      <c r="AC963" s="22"/>
      <c r="AD963" s="22"/>
      <c r="AE963" s="22"/>
      <c r="AF963" s="22"/>
      <c r="AG963" s="22"/>
      <c r="AH963" s="22"/>
      <c r="AI963" s="22"/>
      <c r="AJ963" s="22"/>
      <c r="AK963" s="22"/>
      <c r="AL963" s="22"/>
      <c r="AM963" s="22"/>
      <c r="AN963" s="22"/>
    </row>
    <row r="964" spans="29:40" x14ac:dyDescent="0.25">
      <c r="AC964" s="22"/>
      <c r="AD964" s="22"/>
      <c r="AE964" s="22"/>
      <c r="AF964" s="22"/>
      <c r="AG964" s="22"/>
      <c r="AH964" s="22"/>
      <c r="AI964" s="22"/>
      <c r="AJ964" s="22"/>
      <c r="AK964" s="22"/>
      <c r="AL964" s="22"/>
      <c r="AM964" s="22"/>
      <c r="AN964" s="22"/>
    </row>
    <row r="965" spans="29:40" x14ac:dyDescent="0.25">
      <c r="AC965" s="22"/>
      <c r="AD965" s="22"/>
      <c r="AE965" s="22"/>
      <c r="AF965" s="22"/>
      <c r="AG965" s="22"/>
      <c r="AH965" s="22"/>
      <c r="AI965" s="22"/>
      <c r="AJ965" s="22"/>
      <c r="AK965" s="22"/>
      <c r="AL965" s="22"/>
      <c r="AM965" s="22"/>
      <c r="AN965" s="22"/>
    </row>
    <row r="966" spans="29:40" x14ac:dyDescent="0.25">
      <c r="AC966" s="22"/>
      <c r="AD966" s="22"/>
      <c r="AE966" s="22"/>
      <c r="AF966" s="22"/>
      <c r="AG966" s="22"/>
      <c r="AH966" s="22"/>
      <c r="AI966" s="22"/>
      <c r="AJ966" s="22"/>
      <c r="AK966" s="22"/>
      <c r="AL966" s="22"/>
      <c r="AM966" s="22"/>
      <c r="AN966" s="22"/>
    </row>
    <row r="967" spans="29:40" x14ac:dyDescent="0.25">
      <c r="AC967" s="22"/>
      <c r="AD967" s="22"/>
      <c r="AE967" s="22"/>
      <c r="AF967" s="22"/>
      <c r="AG967" s="22"/>
      <c r="AH967" s="22"/>
      <c r="AI967" s="22"/>
      <c r="AJ967" s="22"/>
      <c r="AK967" s="22"/>
      <c r="AL967" s="22"/>
      <c r="AM967" s="22"/>
      <c r="AN967" s="22"/>
    </row>
    <row r="968" spans="29:40" x14ac:dyDescent="0.25">
      <c r="AC968" s="22"/>
      <c r="AD968" s="22"/>
      <c r="AE968" s="22"/>
      <c r="AF968" s="22"/>
      <c r="AG968" s="22"/>
      <c r="AH968" s="22"/>
      <c r="AI968" s="22"/>
      <c r="AJ968" s="22"/>
      <c r="AK968" s="22"/>
      <c r="AL968" s="22"/>
      <c r="AM968" s="22"/>
      <c r="AN968" s="22"/>
    </row>
    <row r="969" spans="29:40" x14ac:dyDescent="0.25">
      <c r="AC969" s="22"/>
      <c r="AD969" s="22"/>
      <c r="AE969" s="22"/>
      <c r="AF969" s="22"/>
      <c r="AG969" s="22"/>
      <c r="AH969" s="22"/>
      <c r="AI969" s="22"/>
      <c r="AJ969" s="22"/>
      <c r="AK969" s="22"/>
      <c r="AL969" s="22"/>
      <c r="AM969" s="22"/>
      <c r="AN969" s="22"/>
    </row>
    <row r="970" spans="29:40" x14ac:dyDescent="0.25">
      <c r="AC970" s="22"/>
      <c r="AD970" s="22"/>
      <c r="AE970" s="22"/>
      <c r="AF970" s="22"/>
      <c r="AG970" s="22"/>
      <c r="AH970" s="22"/>
      <c r="AI970" s="22"/>
      <c r="AJ970" s="22"/>
      <c r="AK970" s="22"/>
      <c r="AL970" s="22"/>
      <c r="AM970" s="22"/>
      <c r="AN970" s="22"/>
    </row>
    <row r="971" spans="29:40" x14ac:dyDescent="0.25">
      <c r="AC971" s="22"/>
      <c r="AD971" s="22"/>
      <c r="AE971" s="22"/>
      <c r="AF971" s="22"/>
      <c r="AG971" s="22"/>
      <c r="AH971" s="22"/>
      <c r="AI971" s="22"/>
      <c r="AJ971" s="22"/>
      <c r="AK971" s="22"/>
      <c r="AL971" s="22"/>
      <c r="AM971" s="22"/>
      <c r="AN971" s="22"/>
    </row>
    <row r="972" spans="29:40" x14ac:dyDescent="0.25">
      <c r="AC972" s="22"/>
      <c r="AD972" s="22"/>
      <c r="AE972" s="22"/>
      <c r="AF972" s="22"/>
      <c r="AG972" s="22"/>
      <c r="AH972" s="22"/>
      <c r="AI972" s="22"/>
      <c r="AJ972" s="22"/>
      <c r="AK972" s="22"/>
      <c r="AL972" s="22"/>
      <c r="AM972" s="22"/>
      <c r="AN972" s="22"/>
    </row>
    <row r="973" spans="29:40" x14ac:dyDescent="0.25">
      <c r="AC973" s="22"/>
      <c r="AD973" s="22"/>
      <c r="AE973" s="22"/>
      <c r="AF973" s="22"/>
      <c r="AG973" s="22"/>
      <c r="AH973" s="22"/>
      <c r="AI973" s="22"/>
      <c r="AJ973" s="22"/>
      <c r="AK973" s="22"/>
      <c r="AL973" s="22"/>
      <c r="AM973" s="22"/>
      <c r="AN973" s="22"/>
    </row>
    <row r="974" spans="29:40" x14ac:dyDescent="0.25">
      <c r="AC974" s="22"/>
      <c r="AD974" s="22"/>
      <c r="AE974" s="22"/>
      <c r="AF974" s="22"/>
      <c r="AG974" s="22"/>
      <c r="AH974" s="22"/>
      <c r="AI974" s="22"/>
      <c r="AJ974" s="22"/>
      <c r="AK974" s="22"/>
      <c r="AL974" s="22"/>
      <c r="AM974" s="22"/>
      <c r="AN974" s="22"/>
    </row>
    <row r="975" spans="29:40" x14ac:dyDescent="0.25">
      <c r="AC975" s="22"/>
      <c r="AD975" s="22"/>
      <c r="AE975" s="22"/>
      <c r="AF975" s="22"/>
      <c r="AG975" s="22"/>
      <c r="AH975" s="22"/>
      <c r="AI975" s="22"/>
      <c r="AJ975" s="22"/>
      <c r="AK975" s="22"/>
      <c r="AL975" s="22"/>
      <c r="AM975" s="22"/>
      <c r="AN975" s="22"/>
    </row>
    <row r="976" spans="29:40" x14ac:dyDescent="0.25">
      <c r="AC976" s="22"/>
      <c r="AD976" s="22"/>
      <c r="AE976" s="22"/>
      <c r="AF976" s="22"/>
      <c r="AG976" s="22"/>
      <c r="AH976" s="22"/>
      <c r="AI976" s="22"/>
      <c r="AJ976" s="22"/>
      <c r="AK976" s="22"/>
      <c r="AL976" s="22"/>
      <c r="AM976" s="22"/>
      <c r="AN976" s="22"/>
    </row>
    <row r="977" spans="29:40" x14ac:dyDescent="0.25">
      <c r="AC977" s="22"/>
      <c r="AD977" s="22"/>
      <c r="AE977" s="22"/>
      <c r="AF977" s="22"/>
      <c r="AG977" s="22"/>
      <c r="AH977" s="22"/>
      <c r="AI977" s="22"/>
      <c r="AJ977" s="22"/>
      <c r="AK977" s="22"/>
      <c r="AL977" s="22"/>
      <c r="AM977" s="22"/>
      <c r="AN977" s="22"/>
    </row>
    <row r="978" spans="29:40" x14ac:dyDescent="0.25">
      <c r="AC978" s="22"/>
      <c r="AD978" s="22"/>
      <c r="AE978" s="22"/>
      <c r="AF978" s="22"/>
      <c r="AG978" s="22"/>
      <c r="AH978" s="22"/>
      <c r="AI978" s="22"/>
      <c r="AJ978" s="22"/>
      <c r="AK978" s="22"/>
      <c r="AL978" s="22"/>
      <c r="AM978" s="22"/>
      <c r="AN978" s="22"/>
    </row>
    <row r="979" spans="29:40" x14ac:dyDescent="0.25">
      <c r="AC979" s="22"/>
      <c r="AD979" s="22"/>
      <c r="AE979" s="22"/>
      <c r="AF979" s="22"/>
      <c r="AG979" s="22"/>
      <c r="AH979" s="22"/>
      <c r="AI979" s="22"/>
      <c r="AJ979" s="22"/>
      <c r="AK979" s="22"/>
      <c r="AL979" s="22"/>
      <c r="AM979" s="22"/>
      <c r="AN979" s="22"/>
    </row>
    <row r="980" spans="29:40" x14ac:dyDescent="0.25">
      <c r="AC980" s="22"/>
      <c r="AD980" s="22"/>
      <c r="AE980" s="22"/>
      <c r="AF980" s="22"/>
      <c r="AG980" s="22"/>
      <c r="AH980" s="22"/>
      <c r="AI980" s="22"/>
      <c r="AJ980" s="22"/>
      <c r="AK980" s="22"/>
      <c r="AL980" s="22"/>
      <c r="AM980" s="22"/>
      <c r="AN980" s="22"/>
    </row>
    <row r="981" spans="29:40" x14ac:dyDescent="0.25">
      <c r="AC981" s="22"/>
      <c r="AD981" s="22"/>
      <c r="AE981" s="22"/>
      <c r="AF981" s="22"/>
      <c r="AG981" s="22"/>
      <c r="AH981" s="22"/>
      <c r="AI981" s="22"/>
      <c r="AJ981" s="22"/>
      <c r="AK981" s="22"/>
      <c r="AL981" s="22"/>
      <c r="AM981" s="22"/>
      <c r="AN981" s="22"/>
    </row>
    <row r="982" spans="29:40" x14ac:dyDescent="0.25">
      <c r="AC982" s="22"/>
      <c r="AD982" s="22"/>
      <c r="AE982" s="22"/>
      <c r="AF982" s="22"/>
      <c r="AG982" s="22"/>
      <c r="AH982" s="22"/>
      <c r="AI982" s="22"/>
      <c r="AJ982" s="22"/>
      <c r="AK982" s="22"/>
      <c r="AL982" s="22"/>
      <c r="AM982" s="22"/>
      <c r="AN982" s="22"/>
    </row>
    <row r="983" spans="29:40" x14ac:dyDescent="0.25">
      <c r="AC983" s="22"/>
      <c r="AD983" s="22"/>
      <c r="AE983" s="22"/>
      <c r="AF983" s="22"/>
      <c r="AG983" s="22"/>
      <c r="AH983" s="22"/>
      <c r="AI983" s="22"/>
      <c r="AJ983" s="22"/>
      <c r="AK983" s="22"/>
      <c r="AL983" s="22"/>
      <c r="AM983" s="22"/>
      <c r="AN983" s="22"/>
    </row>
    <row r="984" spans="29:40" x14ac:dyDescent="0.25">
      <c r="AC984" s="22"/>
      <c r="AD984" s="22"/>
      <c r="AE984" s="22"/>
      <c r="AF984" s="22"/>
      <c r="AG984" s="22"/>
      <c r="AH984" s="22"/>
      <c r="AI984" s="22"/>
      <c r="AJ984" s="22"/>
      <c r="AK984" s="22"/>
      <c r="AL984" s="22"/>
      <c r="AM984" s="22"/>
      <c r="AN984" s="22"/>
    </row>
    <row r="985" spans="29:40" x14ac:dyDescent="0.25">
      <c r="AC985" s="22"/>
      <c r="AD985" s="22"/>
      <c r="AE985" s="22"/>
      <c r="AF985" s="22"/>
      <c r="AG985" s="22"/>
      <c r="AH985" s="22"/>
      <c r="AI985" s="22"/>
      <c r="AJ985" s="22"/>
      <c r="AK985" s="22"/>
      <c r="AL985" s="22"/>
      <c r="AM985" s="22"/>
      <c r="AN985" s="22"/>
    </row>
    <row r="986" spans="29:40" x14ac:dyDescent="0.25">
      <c r="AC986" s="22"/>
      <c r="AD986" s="22"/>
      <c r="AE986" s="22"/>
      <c r="AF986" s="22"/>
      <c r="AG986" s="22"/>
      <c r="AH986" s="22"/>
      <c r="AI986" s="22"/>
      <c r="AJ986" s="22"/>
      <c r="AK986" s="22"/>
      <c r="AL986" s="22"/>
      <c r="AM986" s="22"/>
      <c r="AN986" s="22"/>
    </row>
    <row r="987" spans="29:40" x14ac:dyDescent="0.25">
      <c r="AC987" s="22"/>
      <c r="AD987" s="22"/>
      <c r="AE987" s="22"/>
      <c r="AF987" s="22"/>
      <c r="AG987" s="22"/>
      <c r="AH987" s="22"/>
      <c r="AI987" s="22"/>
      <c r="AJ987" s="22"/>
      <c r="AK987" s="22"/>
      <c r="AL987" s="22"/>
      <c r="AM987" s="22"/>
      <c r="AN987" s="22"/>
    </row>
    <row r="988" spans="29:40" x14ac:dyDescent="0.25">
      <c r="AC988" s="22"/>
      <c r="AD988" s="22"/>
      <c r="AE988" s="22"/>
      <c r="AF988" s="22"/>
      <c r="AG988" s="22"/>
      <c r="AH988" s="22"/>
      <c r="AI988" s="22"/>
      <c r="AJ988" s="22"/>
      <c r="AK988" s="22"/>
      <c r="AL988" s="22"/>
      <c r="AM988" s="22"/>
      <c r="AN988" s="22"/>
    </row>
    <row r="989" spans="29:40" x14ac:dyDescent="0.25">
      <c r="AC989" s="22"/>
      <c r="AD989" s="22"/>
      <c r="AE989" s="22"/>
      <c r="AF989" s="22"/>
      <c r="AG989" s="22"/>
      <c r="AH989" s="22"/>
      <c r="AI989" s="22"/>
      <c r="AJ989" s="22"/>
      <c r="AK989" s="22"/>
      <c r="AL989" s="22"/>
      <c r="AM989" s="22"/>
      <c r="AN989" s="22"/>
    </row>
    <row r="990" spans="29:40" x14ac:dyDescent="0.25">
      <c r="AC990" s="22"/>
      <c r="AD990" s="22"/>
      <c r="AE990" s="22"/>
      <c r="AF990" s="22"/>
      <c r="AG990" s="22"/>
      <c r="AH990" s="22"/>
      <c r="AI990" s="22"/>
      <c r="AJ990" s="22"/>
      <c r="AK990" s="22"/>
      <c r="AL990" s="22"/>
      <c r="AM990" s="22"/>
      <c r="AN990" s="22"/>
    </row>
    <row r="991" spans="29:40" x14ac:dyDescent="0.25">
      <c r="AC991" s="22"/>
      <c r="AD991" s="22"/>
      <c r="AE991" s="22"/>
      <c r="AF991" s="22"/>
      <c r="AG991" s="22"/>
      <c r="AH991" s="22"/>
      <c r="AI991" s="22"/>
      <c r="AJ991" s="22"/>
      <c r="AK991" s="22"/>
      <c r="AL991" s="22"/>
      <c r="AM991" s="22"/>
      <c r="AN991" s="22"/>
    </row>
    <row r="992" spans="29:40" x14ac:dyDescent="0.25">
      <c r="AC992" s="22"/>
      <c r="AD992" s="22"/>
      <c r="AE992" s="22"/>
      <c r="AF992" s="22"/>
      <c r="AG992" s="22"/>
      <c r="AH992" s="22"/>
      <c r="AI992" s="22"/>
      <c r="AJ992" s="22"/>
      <c r="AK992" s="22"/>
      <c r="AL992" s="22"/>
      <c r="AM992" s="22"/>
      <c r="AN992" s="22"/>
    </row>
    <row r="993" spans="29:40" x14ac:dyDescent="0.25">
      <c r="AC993" s="22"/>
      <c r="AD993" s="22"/>
      <c r="AE993" s="22"/>
      <c r="AF993" s="22"/>
      <c r="AG993" s="22"/>
      <c r="AH993" s="22"/>
      <c r="AI993" s="22"/>
      <c r="AJ993" s="22"/>
      <c r="AK993" s="22"/>
      <c r="AL993" s="22"/>
      <c r="AM993" s="22"/>
      <c r="AN993" s="22"/>
    </row>
    <row r="994" spans="29:40" x14ac:dyDescent="0.25">
      <c r="AC994" s="22"/>
      <c r="AD994" s="22"/>
      <c r="AE994" s="22"/>
      <c r="AF994" s="22"/>
      <c r="AG994" s="22"/>
      <c r="AH994" s="22"/>
      <c r="AI994" s="22"/>
      <c r="AJ994" s="22"/>
      <c r="AK994" s="22"/>
      <c r="AL994" s="22"/>
      <c r="AM994" s="22"/>
      <c r="AN994" s="22"/>
    </row>
    <row r="995" spans="29:40" x14ac:dyDescent="0.25">
      <c r="AC995" s="22"/>
      <c r="AD995" s="22"/>
      <c r="AE995" s="22"/>
      <c r="AF995" s="22"/>
      <c r="AG995" s="22"/>
      <c r="AH995" s="22"/>
      <c r="AI995" s="22"/>
      <c r="AJ995" s="22"/>
      <c r="AK995" s="22"/>
      <c r="AL995" s="22"/>
      <c r="AM995" s="22"/>
      <c r="AN995" s="22"/>
    </row>
    <row r="996" spans="29:40" x14ac:dyDescent="0.25">
      <c r="AC996" s="22"/>
      <c r="AD996" s="22"/>
      <c r="AE996" s="22"/>
      <c r="AF996" s="22"/>
      <c r="AG996" s="22"/>
      <c r="AH996" s="22"/>
      <c r="AI996" s="22"/>
      <c r="AJ996" s="22"/>
      <c r="AK996" s="22"/>
      <c r="AL996" s="22"/>
      <c r="AM996" s="22"/>
      <c r="AN996" s="22"/>
    </row>
    <row r="997" spans="29:40" x14ac:dyDescent="0.25">
      <c r="AC997" s="22"/>
      <c r="AD997" s="22"/>
      <c r="AE997" s="22"/>
      <c r="AF997" s="22"/>
      <c r="AG997" s="22"/>
      <c r="AH997" s="22"/>
      <c r="AI997" s="22"/>
      <c r="AJ997" s="22"/>
      <c r="AK997" s="22"/>
      <c r="AL997" s="22"/>
      <c r="AM997" s="22"/>
      <c r="AN997" s="22"/>
    </row>
    <row r="998" spans="29:40" x14ac:dyDescent="0.25">
      <c r="AC998" s="22"/>
      <c r="AD998" s="22"/>
      <c r="AE998" s="22"/>
      <c r="AF998" s="22"/>
      <c r="AG998" s="22"/>
      <c r="AH998" s="22"/>
      <c r="AI998" s="22"/>
      <c r="AJ998" s="22"/>
      <c r="AK998" s="22"/>
      <c r="AL998" s="22"/>
      <c r="AM998" s="22"/>
      <c r="AN998" s="22"/>
    </row>
    <row r="999" spans="29:40" x14ac:dyDescent="0.25">
      <c r="AC999" s="22"/>
      <c r="AD999" s="22"/>
      <c r="AE999" s="22"/>
      <c r="AF999" s="22"/>
      <c r="AG999" s="22"/>
      <c r="AH999" s="22"/>
      <c r="AI999" s="22"/>
      <c r="AJ999" s="22"/>
      <c r="AK999" s="22"/>
      <c r="AL999" s="22"/>
      <c r="AM999" s="22"/>
      <c r="AN999" s="22"/>
    </row>
    <row r="1000" spans="29:40" x14ac:dyDescent="0.25">
      <c r="AC1000" s="22"/>
      <c r="AD1000" s="22"/>
      <c r="AE1000" s="22"/>
      <c r="AF1000" s="22"/>
      <c r="AG1000" s="22"/>
      <c r="AH1000" s="22"/>
      <c r="AI1000" s="22"/>
      <c r="AJ1000" s="22"/>
      <c r="AK1000" s="22"/>
      <c r="AL1000" s="22"/>
      <c r="AM1000" s="22"/>
      <c r="AN1000" s="22"/>
    </row>
    <row r="1001" spans="29:40" x14ac:dyDescent="0.25">
      <c r="AC1001" s="22"/>
      <c r="AD1001" s="22"/>
      <c r="AE1001" s="22"/>
      <c r="AF1001" s="22"/>
      <c r="AG1001" s="22"/>
      <c r="AH1001" s="22"/>
      <c r="AI1001" s="22"/>
      <c r="AJ1001" s="22"/>
      <c r="AK1001" s="22"/>
      <c r="AL1001" s="22"/>
      <c r="AM1001" s="22"/>
      <c r="AN1001" s="22"/>
    </row>
    <row r="1002" spans="29:40" x14ac:dyDescent="0.25">
      <c r="AC1002" s="22"/>
      <c r="AD1002" s="22"/>
      <c r="AE1002" s="22"/>
      <c r="AF1002" s="22"/>
      <c r="AG1002" s="22"/>
      <c r="AH1002" s="22"/>
      <c r="AI1002" s="22"/>
      <c r="AJ1002" s="22"/>
      <c r="AK1002" s="22"/>
      <c r="AL1002" s="22"/>
      <c r="AM1002" s="22"/>
      <c r="AN1002" s="22"/>
    </row>
    <row r="1003" spans="29:40" x14ac:dyDescent="0.25">
      <c r="AC1003" s="22"/>
      <c r="AD1003" s="22"/>
      <c r="AE1003" s="22"/>
      <c r="AF1003" s="22"/>
      <c r="AG1003" s="22"/>
      <c r="AH1003" s="22"/>
      <c r="AI1003" s="22"/>
      <c r="AJ1003" s="22"/>
      <c r="AK1003" s="22"/>
      <c r="AL1003" s="22"/>
      <c r="AM1003" s="22"/>
      <c r="AN1003" s="22"/>
    </row>
    <row r="1004" spans="29:40" x14ac:dyDescent="0.25">
      <c r="AC1004" s="22"/>
      <c r="AD1004" s="22"/>
      <c r="AE1004" s="22"/>
      <c r="AF1004" s="22"/>
      <c r="AG1004" s="22"/>
      <c r="AH1004" s="22"/>
      <c r="AI1004" s="22"/>
      <c r="AJ1004" s="22"/>
      <c r="AK1004" s="22"/>
      <c r="AL1004" s="22"/>
      <c r="AM1004" s="22"/>
      <c r="AN1004" s="22"/>
    </row>
    <row r="1005" spans="29:40" x14ac:dyDescent="0.25">
      <c r="AC1005" s="22"/>
      <c r="AD1005" s="22"/>
      <c r="AE1005" s="22"/>
      <c r="AF1005" s="22"/>
      <c r="AG1005" s="22"/>
      <c r="AH1005" s="22"/>
      <c r="AI1005" s="22"/>
      <c r="AJ1005" s="22"/>
      <c r="AK1005" s="22"/>
      <c r="AL1005" s="22"/>
      <c r="AM1005" s="22"/>
      <c r="AN1005" s="22"/>
    </row>
    <row r="1006" spans="29:40" x14ac:dyDescent="0.25">
      <c r="AC1006" s="22"/>
      <c r="AD1006" s="22"/>
      <c r="AE1006" s="22"/>
      <c r="AF1006" s="22"/>
      <c r="AG1006" s="22"/>
      <c r="AH1006" s="22"/>
      <c r="AI1006" s="22"/>
      <c r="AJ1006" s="22"/>
      <c r="AK1006" s="22"/>
      <c r="AL1006" s="22"/>
      <c r="AM1006" s="22"/>
      <c r="AN1006" s="22"/>
    </row>
    <row r="1007" spans="29:40" x14ac:dyDescent="0.25">
      <c r="AC1007" s="22"/>
      <c r="AD1007" s="22"/>
      <c r="AE1007" s="22"/>
      <c r="AF1007" s="22"/>
      <c r="AG1007" s="22"/>
      <c r="AH1007" s="22"/>
      <c r="AI1007" s="22"/>
      <c r="AJ1007" s="22"/>
      <c r="AK1007" s="22"/>
      <c r="AL1007" s="22"/>
      <c r="AM1007" s="22"/>
      <c r="AN1007" s="22"/>
    </row>
    <row r="1008" spans="29:40" x14ac:dyDescent="0.25">
      <c r="AC1008" s="22"/>
      <c r="AD1008" s="22"/>
      <c r="AE1008" s="22"/>
      <c r="AF1008" s="22"/>
      <c r="AG1008" s="22"/>
      <c r="AH1008" s="22"/>
      <c r="AI1008" s="22"/>
      <c r="AJ1008" s="22"/>
      <c r="AK1008" s="22"/>
      <c r="AL1008" s="22"/>
      <c r="AM1008" s="22"/>
      <c r="AN1008" s="22"/>
    </row>
    <row r="1009" spans="29:40" x14ac:dyDescent="0.25">
      <c r="AC1009" s="22"/>
      <c r="AD1009" s="22"/>
      <c r="AE1009" s="22"/>
      <c r="AF1009" s="22"/>
      <c r="AG1009" s="22"/>
      <c r="AH1009" s="22"/>
      <c r="AI1009" s="22"/>
      <c r="AJ1009" s="22"/>
      <c r="AK1009" s="22"/>
      <c r="AL1009" s="22"/>
      <c r="AM1009" s="22"/>
      <c r="AN1009" s="22"/>
    </row>
    <row r="1010" spans="29:40" x14ac:dyDescent="0.25">
      <c r="AC1010" s="22"/>
      <c r="AD1010" s="22"/>
      <c r="AE1010" s="22"/>
      <c r="AF1010" s="22"/>
      <c r="AG1010" s="22"/>
      <c r="AH1010" s="22"/>
      <c r="AI1010" s="22"/>
      <c r="AJ1010" s="22"/>
      <c r="AK1010" s="22"/>
      <c r="AL1010" s="22"/>
      <c r="AM1010" s="22"/>
      <c r="AN1010" s="22"/>
    </row>
    <row r="1011" spans="29:40" x14ac:dyDescent="0.25">
      <c r="AC1011" s="22"/>
      <c r="AD1011" s="22"/>
      <c r="AE1011" s="22"/>
      <c r="AF1011" s="22"/>
      <c r="AG1011" s="22"/>
      <c r="AH1011" s="22"/>
      <c r="AI1011" s="22"/>
      <c r="AJ1011" s="22"/>
      <c r="AK1011" s="22"/>
      <c r="AL1011" s="22"/>
      <c r="AM1011" s="22"/>
      <c r="AN1011" s="22"/>
    </row>
    <row r="1012" spans="29:40" x14ac:dyDescent="0.25">
      <c r="AC1012" s="22"/>
      <c r="AD1012" s="22"/>
      <c r="AE1012" s="22"/>
      <c r="AF1012" s="22"/>
      <c r="AG1012" s="22"/>
      <c r="AH1012" s="22"/>
      <c r="AI1012" s="22"/>
      <c r="AJ1012" s="22"/>
      <c r="AK1012" s="22"/>
      <c r="AL1012" s="22"/>
      <c r="AM1012" s="22"/>
      <c r="AN1012" s="22"/>
    </row>
    <row r="1013" spans="29:40" x14ac:dyDescent="0.25">
      <c r="AC1013" s="22"/>
      <c r="AD1013" s="22"/>
      <c r="AE1013" s="22"/>
      <c r="AF1013" s="22"/>
      <c r="AG1013" s="22"/>
      <c r="AH1013" s="22"/>
      <c r="AI1013" s="22"/>
      <c r="AJ1013" s="22"/>
      <c r="AK1013" s="22"/>
      <c r="AL1013" s="22"/>
      <c r="AM1013" s="22"/>
      <c r="AN1013" s="22"/>
    </row>
    <row r="1014" spans="29:40" x14ac:dyDescent="0.25">
      <c r="AC1014" s="22"/>
      <c r="AD1014" s="22"/>
      <c r="AE1014" s="22"/>
      <c r="AF1014" s="22"/>
      <c r="AG1014" s="22"/>
      <c r="AH1014" s="22"/>
      <c r="AI1014" s="22"/>
      <c r="AJ1014" s="22"/>
      <c r="AK1014" s="22"/>
      <c r="AL1014" s="22"/>
      <c r="AM1014" s="22"/>
      <c r="AN1014" s="22"/>
    </row>
    <row r="1015" spans="29:40" x14ac:dyDescent="0.25">
      <c r="AC1015" s="22"/>
      <c r="AD1015" s="22"/>
      <c r="AE1015" s="22"/>
      <c r="AF1015" s="22"/>
      <c r="AG1015" s="22"/>
      <c r="AH1015" s="22"/>
      <c r="AI1015" s="22"/>
      <c r="AJ1015" s="22"/>
      <c r="AK1015" s="22"/>
      <c r="AL1015" s="22"/>
      <c r="AM1015" s="22"/>
      <c r="AN1015" s="22"/>
    </row>
    <row r="1016" spans="29:40" x14ac:dyDescent="0.25">
      <c r="AC1016" s="22"/>
      <c r="AD1016" s="22"/>
      <c r="AE1016" s="22"/>
      <c r="AF1016" s="22"/>
      <c r="AG1016" s="22"/>
      <c r="AH1016" s="22"/>
      <c r="AI1016" s="22"/>
      <c r="AJ1016" s="22"/>
      <c r="AK1016" s="22"/>
      <c r="AL1016" s="22"/>
      <c r="AM1016" s="22"/>
      <c r="AN1016" s="22"/>
    </row>
    <row r="1017" spans="29:40" x14ac:dyDescent="0.25">
      <c r="AC1017" s="22"/>
      <c r="AD1017" s="22"/>
      <c r="AE1017" s="22"/>
      <c r="AF1017" s="22"/>
      <c r="AG1017" s="22"/>
      <c r="AH1017" s="22"/>
      <c r="AI1017" s="22"/>
      <c r="AJ1017" s="22"/>
      <c r="AK1017" s="22"/>
      <c r="AL1017" s="22"/>
      <c r="AM1017" s="22"/>
      <c r="AN1017" s="22"/>
    </row>
    <row r="1018" spans="29:40" x14ac:dyDescent="0.25">
      <c r="AC1018" s="22"/>
      <c r="AD1018" s="22"/>
      <c r="AE1018" s="22"/>
      <c r="AF1018" s="22"/>
      <c r="AG1018" s="22"/>
      <c r="AH1018" s="22"/>
      <c r="AI1018" s="22"/>
      <c r="AJ1018" s="22"/>
      <c r="AK1018" s="22"/>
      <c r="AL1018" s="22"/>
      <c r="AM1018" s="22"/>
      <c r="AN1018" s="22"/>
    </row>
    <row r="1019" spans="29:40" x14ac:dyDescent="0.25">
      <c r="AC1019" s="22"/>
      <c r="AD1019" s="22"/>
      <c r="AE1019" s="22"/>
      <c r="AF1019" s="22"/>
      <c r="AG1019" s="22"/>
      <c r="AH1019" s="22"/>
      <c r="AI1019" s="22"/>
      <c r="AJ1019" s="22"/>
      <c r="AK1019" s="22"/>
      <c r="AL1019" s="22"/>
      <c r="AM1019" s="22"/>
      <c r="AN1019" s="22"/>
    </row>
    <row r="1020" spans="29:40" x14ac:dyDescent="0.25">
      <c r="AC1020" s="22"/>
      <c r="AD1020" s="22"/>
      <c r="AE1020" s="22"/>
      <c r="AF1020" s="22"/>
      <c r="AG1020" s="22"/>
      <c r="AH1020" s="22"/>
      <c r="AI1020" s="22"/>
      <c r="AJ1020" s="22"/>
      <c r="AK1020" s="22"/>
      <c r="AL1020" s="22"/>
      <c r="AM1020" s="22"/>
      <c r="AN1020" s="22"/>
    </row>
    <row r="1021" spans="29:40" x14ac:dyDescent="0.25">
      <c r="AC1021" s="22"/>
      <c r="AD1021" s="22"/>
      <c r="AE1021" s="22"/>
      <c r="AF1021" s="22"/>
      <c r="AG1021" s="22"/>
      <c r="AH1021" s="22"/>
      <c r="AI1021" s="22"/>
      <c r="AJ1021" s="22"/>
      <c r="AK1021" s="22"/>
      <c r="AL1021" s="22"/>
      <c r="AM1021" s="22"/>
      <c r="AN1021" s="22"/>
    </row>
    <row r="1022" spans="29:40" x14ac:dyDescent="0.25">
      <c r="AC1022" s="22"/>
      <c r="AD1022" s="22"/>
      <c r="AE1022" s="22"/>
      <c r="AF1022" s="22"/>
      <c r="AG1022" s="22"/>
      <c r="AH1022" s="22"/>
      <c r="AI1022" s="22"/>
      <c r="AJ1022" s="22"/>
      <c r="AK1022" s="22"/>
      <c r="AL1022" s="22"/>
      <c r="AM1022" s="22"/>
      <c r="AN1022" s="22"/>
    </row>
    <row r="1023" spans="29:40" x14ac:dyDescent="0.25">
      <c r="AC1023" s="22"/>
      <c r="AD1023" s="22"/>
      <c r="AE1023" s="22"/>
      <c r="AF1023" s="22"/>
      <c r="AG1023" s="22"/>
      <c r="AH1023" s="22"/>
      <c r="AI1023" s="22"/>
      <c r="AJ1023" s="22"/>
      <c r="AK1023" s="22"/>
      <c r="AL1023" s="22"/>
      <c r="AM1023" s="22"/>
      <c r="AN1023" s="22"/>
    </row>
    <row r="1024" spans="29:40" x14ac:dyDescent="0.25">
      <c r="AC1024" s="22"/>
      <c r="AD1024" s="22"/>
      <c r="AE1024" s="22"/>
      <c r="AF1024" s="22"/>
      <c r="AG1024" s="22"/>
      <c r="AH1024" s="22"/>
      <c r="AI1024" s="22"/>
      <c r="AJ1024" s="22"/>
      <c r="AK1024" s="22"/>
      <c r="AL1024" s="22"/>
      <c r="AM1024" s="22"/>
      <c r="AN1024" s="22"/>
    </row>
    <row r="1025" spans="29:40" x14ac:dyDescent="0.25">
      <c r="AC1025" s="22"/>
      <c r="AD1025" s="22"/>
      <c r="AE1025" s="22"/>
      <c r="AF1025" s="22"/>
      <c r="AG1025" s="22"/>
      <c r="AH1025" s="22"/>
      <c r="AI1025" s="22"/>
      <c r="AJ1025" s="22"/>
      <c r="AK1025" s="22"/>
      <c r="AL1025" s="22"/>
      <c r="AM1025" s="22"/>
      <c r="AN1025" s="22"/>
    </row>
    <row r="1026" spans="29:40" x14ac:dyDescent="0.25">
      <c r="AC1026" s="22"/>
      <c r="AD1026" s="22"/>
      <c r="AE1026" s="22"/>
      <c r="AF1026" s="22"/>
      <c r="AG1026" s="22"/>
      <c r="AH1026" s="22"/>
      <c r="AI1026" s="22"/>
      <c r="AJ1026" s="22"/>
      <c r="AK1026" s="22"/>
      <c r="AL1026" s="22"/>
      <c r="AM1026" s="22"/>
      <c r="AN1026" s="22"/>
    </row>
    <row r="1027" spans="29:40" x14ac:dyDescent="0.25">
      <c r="AC1027" s="22"/>
      <c r="AD1027" s="22"/>
      <c r="AE1027" s="22"/>
      <c r="AF1027" s="22"/>
      <c r="AG1027" s="22"/>
      <c r="AH1027" s="22"/>
      <c r="AI1027" s="22"/>
      <c r="AJ1027" s="22"/>
      <c r="AK1027" s="22"/>
      <c r="AL1027" s="22"/>
      <c r="AM1027" s="22"/>
      <c r="AN1027" s="22"/>
    </row>
    <row r="1028" spans="29:40" x14ac:dyDescent="0.25">
      <c r="AC1028" s="22"/>
      <c r="AD1028" s="22"/>
      <c r="AE1028" s="22"/>
      <c r="AF1028" s="22"/>
      <c r="AG1028" s="22"/>
      <c r="AH1028" s="22"/>
      <c r="AI1028" s="22"/>
      <c r="AJ1028" s="22"/>
      <c r="AK1028" s="22"/>
      <c r="AL1028" s="22"/>
      <c r="AM1028" s="22"/>
      <c r="AN1028" s="22"/>
    </row>
    <row r="1029" spans="29:40" x14ac:dyDescent="0.25">
      <c r="AC1029" s="22"/>
      <c r="AD1029" s="22"/>
      <c r="AE1029" s="22"/>
      <c r="AF1029" s="22"/>
      <c r="AG1029" s="22"/>
      <c r="AH1029" s="22"/>
      <c r="AI1029" s="22"/>
      <c r="AJ1029" s="22"/>
      <c r="AK1029" s="22"/>
      <c r="AL1029" s="22"/>
      <c r="AM1029" s="22"/>
      <c r="AN1029" s="22"/>
    </row>
    <row r="1030" spans="29:40" x14ac:dyDescent="0.25">
      <c r="AC1030" s="22"/>
      <c r="AD1030" s="22"/>
      <c r="AE1030" s="22"/>
      <c r="AF1030" s="22"/>
      <c r="AG1030" s="22"/>
      <c r="AH1030" s="22"/>
      <c r="AI1030" s="22"/>
      <c r="AJ1030" s="22"/>
      <c r="AK1030" s="22"/>
      <c r="AL1030" s="22"/>
      <c r="AM1030" s="22"/>
      <c r="AN1030" s="22"/>
    </row>
    <row r="1031" spans="29:40" x14ac:dyDescent="0.25">
      <c r="AC1031" s="22"/>
      <c r="AD1031" s="22"/>
      <c r="AE1031" s="22"/>
      <c r="AF1031" s="22"/>
      <c r="AG1031" s="22"/>
      <c r="AH1031" s="22"/>
      <c r="AI1031" s="22"/>
      <c r="AJ1031" s="22"/>
      <c r="AK1031" s="22"/>
      <c r="AL1031" s="22"/>
      <c r="AM1031" s="22"/>
      <c r="AN1031" s="22"/>
    </row>
    <row r="1032" spans="29:40" x14ac:dyDescent="0.25">
      <c r="AC1032" s="22"/>
      <c r="AD1032" s="22"/>
      <c r="AE1032" s="22"/>
      <c r="AF1032" s="22"/>
      <c r="AG1032" s="22"/>
      <c r="AH1032" s="22"/>
      <c r="AI1032" s="22"/>
      <c r="AJ1032" s="22"/>
      <c r="AK1032" s="22"/>
      <c r="AL1032" s="22"/>
      <c r="AM1032" s="22"/>
      <c r="AN1032" s="22"/>
    </row>
    <row r="1033" spans="29:40" x14ac:dyDescent="0.25">
      <c r="AC1033" s="22"/>
      <c r="AD1033" s="22"/>
      <c r="AE1033" s="22"/>
      <c r="AF1033" s="22"/>
      <c r="AG1033" s="22"/>
      <c r="AH1033" s="22"/>
      <c r="AI1033" s="22"/>
      <c r="AJ1033" s="22"/>
      <c r="AK1033" s="22"/>
      <c r="AL1033" s="22"/>
      <c r="AM1033" s="22"/>
      <c r="AN1033" s="22"/>
    </row>
    <row r="1034" spans="29:40" x14ac:dyDescent="0.25">
      <c r="AC1034" s="22"/>
      <c r="AD1034" s="22"/>
      <c r="AE1034" s="22"/>
      <c r="AF1034" s="22"/>
      <c r="AG1034" s="22"/>
      <c r="AH1034" s="22"/>
      <c r="AI1034" s="22"/>
      <c r="AJ1034" s="22"/>
      <c r="AK1034" s="22"/>
      <c r="AL1034" s="22"/>
      <c r="AM1034" s="22"/>
      <c r="AN1034" s="22"/>
    </row>
    <row r="1035" spans="29:40" x14ac:dyDescent="0.25">
      <c r="AC1035" s="22"/>
      <c r="AD1035" s="22"/>
      <c r="AE1035" s="22"/>
      <c r="AF1035" s="22"/>
      <c r="AG1035" s="22"/>
      <c r="AH1035" s="22"/>
      <c r="AI1035" s="22"/>
      <c r="AJ1035" s="22"/>
      <c r="AK1035" s="22"/>
      <c r="AL1035" s="22"/>
      <c r="AM1035" s="22"/>
      <c r="AN1035" s="22"/>
    </row>
    <row r="1036" spans="29:40" x14ac:dyDescent="0.25">
      <c r="AC1036" s="22"/>
      <c r="AD1036" s="22"/>
      <c r="AE1036" s="22"/>
      <c r="AF1036" s="22"/>
      <c r="AG1036" s="22"/>
      <c r="AH1036" s="22"/>
      <c r="AI1036" s="22"/>
      <c r="AJ1036" s="22"/>
      <c r="AK1036" s="22"/>
      <c r="AL1036" s="22"/>
      <c r="AM1036" s="22"/>
      <c r="AN1036" s="22"/>
    </row>
    <row r="1037" spans="29:40" x14ac:dyDescent="0.25">
      <c r="AC1037" s="22"/>
      <c r="AD1037" s="22"/>
      <c r="AE1037" s="22"/>
      <c r="AF1037" s="22"/>
      <c r="AG1037" s="22"/>
      <c r="AH1037" s="22"/>
      <c r="AI1037" s="22"/>
      <c r="AJ1037" s="22"/>
      <c r="AK1037" s="22"/>
      <c r="AL1037" s="22"/>
      <c r="AM1037" s="22"/>
      <c r="AN1037" s="22"/>
    </row>
    <row r="1038" spans="29:40" x14ac:dyDescent="0.25">
      <c r="AC1038" s="22"/>
      <c r="AD1038" s="22"/>
      <c r="AE1038" s="22"/>
      <c r="AF1038" s="22"/>
      <c r="AG1038" s="22"/>
      <c r="AH1038" s="22"/>
      <c r="AI1038" s="22"/>
      <c r="AJ1038" s="22"/>
      <c r="AK1038" s="22"/>
      <c r="AL1038" s="22"/>
      <c r="AM1038" s="22"/>
      <c r="AN1038" s="22"/>
    </row>
    <row r="1039" spans="29:40" x14ac:dyDescent="0.25">
      <c r="AC1039" s="22"/>
      <c r="AD1039" s="22"/>
      <c r="AE1039" s="22"/>
      <c r="AF1039" s="22"/>
      <c r="AG1039" s="22"/>
      <c r="AH1039" s="22"/>
      <c r="AI1039" s="22"/>
      <c r="AJ1039" s="22"/>
      <c r="AK1039" s="22"/>
      <c r="AL1039" s="22"/>
      <c r="AM1039" s="22"/>
      <c r="AN1039" s="22"/>
    </row>
    <row r="1040" spans="29:40" x14ac:dyDescent="0.25">
      <c r="AC1040" s="22"/>
      <c r="AD1040" s="22"/>
      <c r="AE1040" s="22"/>
      <c r="AF1040" s="22"/>
      <c r="AG1040" s="22"/>
      <c r="AH1040" s="22"/>
      <c r="AI1040" s="22"/>
      <c r="AJ1040" s="22"/>
      <c r="AK1040" s="22"/>
      <c r="AL1040" s="22"/>
      <c r="AM1040" s="22"/>
      <c r="AN1040" s="22"/>
    </row>
    <row r="1041" spans="29:40" x14ac:dyDescent="0.25">
      <c r="AC1041" s="22"/>
      <c r="AD1041" s="22"/>
      <c r="AE1041" s="22"/>
      <c r="AF1041" s="22"/>
      <c r="AG1041" s="22"/>
      <c r="AH1041" s="22"/>
      <c r="AI1041" s="22"/>
      <c r="AJ1041" s="22"/>
      <c r="AK1041" s="22"/>
      <c r="AL1041" s="22"/>
      <c r="AM1041" s="22"/>
      <c r="AN1041" s="22"/>
    </row>
    <row r="1042" spans="29:40" x14ac:dyDescent="0.25">
      <c r="AC1042" s="22"/>
      <c r="AD1042" s="22"/>
      <c r="AE1042" s="22"/>
      <c r="AF1042" s="22"/>
      <c r="AG1042" s="22"/>
      <c r="AH1042" s="22"/>
      <c r="AI1042" s="22"/>
      <c r="AJ1042" s="22"/>
      <c r="AK1042" s="22"/>
      <c r="AL1042" s="22"/>
      <c r="AM1042" s="22"/>
      <c r="AN1042" s="22"/>
    </row>
    <row r="1043" spans="29:40" x14ac:dyDescent="0.25">
      <c r="AC1043" s="22"/>
      <c r="AD1043" s="22"/>
      <c r="AE1043" s="22"/>
      <c r="AF1043" s="22"/>
      <c r="AG1043" s="22"/>
      <c r="AH1043" s="22"/>
      <c r="AI1043" s="22"/>
      <c r="AJ1043" s="22"/>
      <c r="AK1043" s="22"/>
      <c r="AL1043" s="22"/>
      <c r="AM1043" s="22"/>
      <c r="AN1043" s="22"/>
    </row>
    <row r="1044" spans="29:40" x14ac:dyDescent="0.25">
      <c r="AC1044" s="22"/>
      <c r="AD1044" s="22"/>
      <c r="AE1044" s="22"/>
      <c r="AF1044" s="22"/>
      <c r="AG1044" s="22"/>
      <c r="AH1044" s="22"/>
      <c r="AI1044" s="22"/>
      <c r="AJ1044" s="22"/>
      <c r="AK1044" s="22"/>
      <c r="AL1044" s="22"/>
      <c r="AM1044" s="22"/>
      <c r="AN1044" s="22"/>
    </row>
    <row r="1045" spans="29:40" x14ac:dyDescent="0.25">
      <c r="AC1045" s="22"/>
      <c r="AD1045" s="22"/>
      <c r="AE1045" s="22"/>
      <c r="AF1045" s="22"/>
      <c r="AG1045" s="22"/>
      <c r="AH1045" s="22"/>
      <c r="AI1045" s="22"/>
      <c r="AJ1045" s="22"/>
      <c r="AK1045" s="22"/>
      <c r="AL1045" s="22"/>
      <c r="AM1045" s="22"/>
      <c r="AN1045" s="22"/>
    </row>
    <row r="1046" spans="29:40" x14ac:dyDescent="0.25">
      <c r="AC1046" s="22"/>
      <c r="AD1046" s="22"/>
      <c r="AE1046" s="22"/>
      <c r="AF1046" s="22"/>
      <c r="AG1046" s="22"/>
      <c r="AH1046" s="22"/>
      <c r="AI1046" s="22"/>
      <c r="AJ1046" s="22"/>
      <c r="AK1046" s="22"/>
      <c r="AL1046" s="22"/>
      <c r="AM1046" s="22"/>
      <c r="AN1046" s="22"/>
    </row>
    <row r="1047" spans="29:40" x14ac:dyDescent="0.25">
      <c r="AC1047" s="22"/>
      <c r="AD1047" s="22"/>
      <c r="AE1047" s="22"/>
      <c r="AF1047" s="22"/>
      <c r="AG1047" s="22"/>
      <c r="AH1047" s="22"/>
      <c r="AI1047" s="22"/>
      <c r="AJ1047" s="22"/>
      <c r="AK1047" s="22"/>
      <c r="AL1047" s="22"/>
      <c r="AM1047" s="22"/>
      <c r="AN1047" s="22"/>
    </row>
    <row r="1048" spans="29:40" x14ac:dyDescent="0.25">
      <c r="AC1048" s="22"/>
      <c r="AD1048" s="22"/>
      <c r="AE1048" s="22"/>
      <c r="AF1048" s="22"/>
      <c r="AG1048" s="22"/>
      <c r="AH1048" s="22"/>
      <c r="AI1048" s="22"/>
      <c r="AJ1048" s="22"/>
      <c r="AK1048" s="22"/>
      <c r="AL1048" s="22"/>
      <c r="AM1048" s="22"/>
      <c r="AN1048" s="22"/>
    </row>
    <row r="1049" spans="29:40" x14ac:dyDescent="0.25">
      <c r="AC1049" s="22"/>
      <c r="AD1049" s="22"/>
      <c r="AE1049" s="22"/>
      <c r="AF1049" s="22"/>
      <c r="AG1049" s="22"/>
      <c r="AH1049" s="22"/>
      <c r="AI1049" s="22"/>
      <c r="AJ1049" s="22"/>
      <c r="AK1049" s="22"/>
      <c r="AL1049" s="22"/>
      <c r="AM1049" s="22"/>
      <c r="AN1049" s="22"/>
    </row>
    <row r="1050" spans="29:40" x14ac:dyDescent="0.25">
      <c r="AC1050" s="22"/>
      <c r="AD1050" s="22"/>
      <c r="AE1050" s="22"/>
      <c r="AF1050" s="22"/>
      <c r="AG1050" s="22"/>
      <c r="AH1050" s="22"/>
      <c r="AI1050" s="22"/>
      <c r="AJ1050" s="22"/>
      <c r="AK1050" s="22"/>
      <c r="AL1050" s="22"/>
      <c r="AM1050" s="22"/>
      <c r="AN1050" s="22"/>
    </row>
    <row r="1051" spans="29:40" x14ac:dyDescent="0.25">
      <c r="AC1051" s="22"/>
      <c r="AD1051" s="22"/>
      <c r="AE1051" s="22"/>
      <c r="AF1051" s="22"/>
      <c r="AG1051" s="22"/>
      <c r="AH1051" s="22"/>
      <c r="AI1051" s="22"/>
      <c r="AJ1051" s="22"/>
      <c r="AK1051" s="22"/>
      <c r="AL1051" s="22"/>
      <c r="AM1051" s="22"/>
      <c r="AN1051" s="22"/>
    </row>
    <row r="1052" spans="29:40" x14ac:dyDescent="0.25">
      <c r="AC1052" s="22"/>
      <c r="AD1052" s="22"/>
      <c r="AE1052" s="22"/>
      <c r="AF1052" s="22"/>
      <c r="AG1052" s="22"/>
      <c r="AH1052" s="22"/>
      <c r="AI1052" s="22"/>
      <c r="AJ1052" s="22"/>
      <c r="AK1052" s="22"/>
      <c r="AL1052" s="22"/>
      <c r="AM1052" s="22"/>
      <c r="AN1052" s="22"/>
    </row>
    <row r="1053" spans="29:40" x14ac:dyDescent="0.25">
      <c r="AC1053" s="22"/>
      <c r="AD1053" s="22"/>
      <c r="AE1053" s="22"/>
      <c r="AF1053" s="22"/>
      <c r="AG1053" s="22"/>
      <c r="AH1053" s="22"/>
      <c r="AI1053" s="22"/>
      <c r="AJ1053" s="22"/>
      <c r="AK1053" s="22"/>
      <c r="AL1053" s="22"/>
      <c r="AM1053" s="22"/>
      <c r="AN1053" s="22"/>
    </row>
    <row r="1054" spans="29:40" x14ac:dyDescent="0.25">
      <c r="AC1054" s="22"/>
      <c r="AD1054" s="22"/>
      <c r="AE1054" s="22"/>
      <c r="AF1054" s="22"/>
      <c r="AG1054" s="22"/>
      <c r="AH1054" s="22"/>
      <c r="AI1054" s="22"/>
      <c r="AJ1054" s="22"/>
      <c r="AK1054" s="22"/>
      <c r="AL1054" s="22"/>
      <c r="AM1054" s="22"/>
      <c r="AN1054" s="22"/>
    </row>
    <row r="1055" spans="29:40" x14ac:dyDescent="0.25">
      <c r="AC1055" s="22"/>
      <c r="AD1055" s="22"/>
      <c r="AE1055" s="22"/>
      <c r="AF1055" s="22"/>
      <c r="AG1055" s="22"/>
      <c r="AH1055" s="22"/>
      <c r="AI1055" s="22"/>
      <c r="AJ1055" s="22"/>
      <c r="AK1055" s="22"/>
      <c r="AL1055" s="22"/>
      <c r="AM1055" s="22"/>
      <c r="AN1055" s="22"/>
    </row>
    <row r="1056" spans="29:40" x14ac:dyDescent="0.25">
      <c r="AC1056" s="22"/>
      <c r="AD1056" s="22"/>
      <c r="AE1056" s="22"/>
      <c r="AF1056" s="22"/>
      <c r="AG1056" s="22"/>
      <c r="AH1056" s="22"/>
      <c r="AI1056" s="22"/>
      <c r="AJ1056" s="22"/>
      <c r="AK1056" s="22"/>
      <c r="AL1056" s="22"/>
      <c r="AM1056" s="22"/>
      <c r="AN1056" s="22"/>
    </row>
    <row r="1057" spans="29:40" x14ac:dyDescent="0.25">
      <c r="AC1057" s="22"/>
      <c r="AD1057" s="22"/>
      <c r="AE1057" s="22"/>
      <c r="AF1057" s="22"/>
      <c r="AG1057" s="22"/>
      <c r="AH1057" s="22"/>
      <c r="AI1057" s="22"/>
      <c r="AJ1057" s="22"/>
      <c r="AK1057" s="22"/>
      <c r="AL1057" s="22"/>
      <c r="AM1057" s="22"/>
      <c r="AN1057" s="22"/>
    </row>
    <row r="1058" spans="29:40" x14ac:dyDescent="0.25">
      <c r="AC1058" s="22"/>
      <c r="AD1058" s="22"/>
      <c r="AE1058" s="22"/>
      <c r="AF1058" s="22"/>
      <c r="AG1058" s="22"/>
      <c r="AH1058" s="22"/>
      <c r="AI1058" s="22"/>
      <c r="AJ1058" s="22"/>
      <c r="AK1058" s="22"/>
      <c r="AL1058" s="22"/>
      <c r="AM1058" s="22"/>
      <c r="AN1058" s="22"/>
    </row>
    <row r="1059" spans="29:40" x14ac:dyDescent="0.25">
      <c r="AC1059" s="22"/>
      <c r="AD1059" s="22"/>
      <c r="AE1059" s="22"/>
      <c r="AF1059" s="22"/>
      <c r="AG1059" s="22"/>
      <c r="AH1059" s="22"/>
      <c r="AI1059" s="22"/>
      <c r="AJ1059" s="22"/>
      <c r="AK1059" s="22"/>
      <c r="AL1059" s="22"/>
      <c r="AM1059" s="22"/>
      <c r="AN1059" s="22"/>
    </row>
    <row r="1060" spans="29:40" x14ac:dyDescent="0.25">
      <c r="AC1060" s="22"/>
      <c r="AD1060" s="22"/>
      <c r="AE1060" s="22"/>
      <c r="AF1060" s="22"/>
      <c r="AG1060" s="22"/>
      <c r="AH1060" s="22"/>
      <c r="AI1060" s="22"/>
      <c r="AJ1060" s="22"/>
      <c r="AK1060" s="22"/>
      <c r="AL1060" s="22"/>
      <c r="AM1060" s="22"/>
      <c r="AN1060" s="22"/>
    </row>
    <row r="1061" spans="29:40" x14ac:dyDescent="0.25">
      <c r="AC1061" s="22"/>
      <c r="AD1061" s="22"/>
      <c r="AE1061" s="22"/>
      <c r="AF1061" s="22"/>
      <c r="AG1061" s="22"/>
      <c r="AH1061" s="22"/>
      <c r="AI1061" s="22"/>
      <c r="AJ1061" s="22"/>
      <c r="AK1061" s="22"/>
      <c r="AL1061" s="22"/>
      <c r="AM1061" s="22"/>
      <c r="AN1061" s="22"/>
    </row>
    <row r="1062" spans="29:40" x14ac:dyDescent="0.25">
      <c r="AC1062" s="22"/>
      <c r="AD1062" s="22"/>
      <c r="AE1062" s="22"/>
      <c r="AF1062" s="22"/>
      <c r="AG1062" s="22"/>
      <c r="AH1062" s="22"/>
      <c r="AI1062" s="22"/>
      <c r="AJ1062" s="22"/>
      <c r="AK1062" s="22"/>
      <c r="AL1062" s="22"/>
      <c r="AM1062" s="22"/>
      <c r="AN1062" s="22"/>
    </row>
    <row r="1063" spans="29:40" x14ac:dyDescent="0.25">
      <c r="AC1063" s="22"/>
      <c r="AD1063" s="22"/>
      <c r="AE1063" s="22"/>
      <c r="AF1063" s="22"/>
      <c r="AG1063" s="22"/>
      <c r="AH1063" s="22"/>
      <c r="AI1063" s="22"/>
      <c r="AJ1063" s="22"/>
      <c r="AK1063" s="22"/>
      <c r="AL1063" s="22"/>
      <c r="AM1063" s="22"/>
      <c r="AN1063" s="22"/>
    </row>
    <row r="1064" spans="29:40" x14ac:dyDescent="0.25">
      <c r="AC1064" s="22"/>
      <c r="AD1064" s="22"/>
      <c r="AE1064" s="22"/>
      <c r="AF1064" s="22"/>
      <c r="AG1064" s="22"/>
      <c r="AH1064" s="22"/>
      <c r="AI1064" s="22"/>
      <c r="AJ1064" s="22"/>
      <c r="AK1064" s="22"/>
      <c r="AL1064" s="22"/>
      <c r="AM1064" s="22"/>
      <c r="AN1064" s="22"/>
    </row>
    <row r="1065" spans="29:40" x14ac:dyDescent="0.25">
      <c r="AC1065" s="22"/>
      <c r="AD1065" s="22"/>
      <c r="AE1065" s="22"/>
      <c r="AF1065" s="22"/>
      <c r="AG1065" s="22"/>
      <c r="AH1065" s="22"/>
      <c r="AI1065" s="22"/>
      <c r="AJ1065" s="22"/>
      <c r="AK1065" s="22"/>
      <c r="AL1065" s="22"/>
      <c r="AM1065" s="22"/>
      <c r="AN1065" s="22"/>
    </row>
    <row r="1066" spans="29:40" x14ac:dyDescent="0.25">
      <c r="AC1066" s="22"/>
      <c r="AD1066" s="22"/>
      <c r="AE1066" s="22"/>
      <c r="AF1066" s="22"/>
      <c r="AG1066" s="22"/>
      <c r="AH1066" s="22"/>
      <c r="AI1066" s="22"/>
      <c r="AJ1066" s="22"/>
      <c r="AK1066" s="22"/>
      <c r="AL1066" s="22"/>
      <c r="AM1066" s="22"/>
      <c r="AN1066" s="22"/>
    </row>
    <row r="1067" spans="29:40" x14ac:dyDescent="0.25">
      <c r="AC1067" s="22"/>
      <c r="AD1067" s="22"/>
      <c r="AE1067" s="22"/>
      <c r="AF1067" s="22"/>
      <c r="AG1067" s="22"/>
      <c r="AH1067" s="22"/>
      <c r="AI1067" s="22"/>
      <c r="AJ1067" s="22"/>
      <c r="AK1067" s="22"/>
      <c r="AL1067" s="22"/>
      <c r="AM1067" s="22"/>
      <c r="AN1067" s="22"/>
    </row>
    <row r="1068" spans="29:40" x14ac:dyDescent="0.25">
      <c r="AC1068" s="22"/>
      <c r="AD1068" s="22"/>
      <c r="AE1068" s="22"/>
      <c r="AF1068" s="22"/>
      <c r="AG1068" s="22"/>
      <c r="AH1068" s="22"/>
      <c r="AI1068" s="22"/>
      <c r="AJ1068" s="22"/>
      <c r="AK1068" s="22"/>
      <c r="AL1068" s="22"/>
      <c r="AM1068" s="22"/>
      <c r="AN1068" s="22"/>
    </row>
    <row r="1069" spans="29:40" x14ac:dyDescent="0.25">
      <c r="AC1069" s="22"/>
      <c r="AD1069" s="22"/>
      <c r="AE1069" s="22"/>
      <c r="AF1069" s="22"/>
      <c r="AG1069" s="22"/>
      <c r="AH1069" s="22"/>
      <c r="AI1069" s="22"/>
      <c r="AJ1069" s="22"/>
      <c r="AK1069" s="22"/>
      <c r="AL1069" s="22"/>
      <c r="AM1069" s="22"/>
      <c r="AN1069" s="22"/>
    </row>
    <row r="1070" spans="29:40" x14ac:dyDescent="0.25">
      <c r="AC1070" s="22"/>
      <c r="AD1070" s="22"/>
      <c r="AE1070" s="22"/>
      <c r="AF1070" s="22"/>
      <c r="AG1070" s="22"/>
      <c r="AH1070" s="22"/>
      <c r="AI1070" s="22"/>
      <c r="AJ1070" s="22"/>
      <c r="AK1070" s="22"/>
      <c r="AL1070" s="22"/>
      <c r="AM1070" s="22"/>
      <c r="AN1070" s="22"/>
    </row>
    <row r="1071" spans="29:40" x14ac:dyDescent="0.25">
      <c r="AC1071" s="22"/>
      <c r="AD1071" s="22"/>
      <c r="AE1071" s="22"/>
      <c r="AF1071" s="22"/>
      <c r="AG1071" s="22"/>
      <c r="AH1071" s="22"/>
      <c r="AI1071" s="22"/>
      <c r="AJ1071" s="22"/>
      <c r="AK1071" s="22"/>
      <c r="AL1071" s="22"/>
      <c r="AM1071" s="22"/>
      <c r="AN1071" s="22"/>
    </row>
    <row r="1072" spans="29:40" x14ac:dyDescent="0.25">
      <c r="AC1072" s="22"/>
      <c r="AD1072" s="22"/>
      <c r="AE1072" s="22"/>
      <c r="AF1072" s="22"/>
      <c r="AG1072" s="22"/>
      <c r="AH1072" s="22"/>
      <c r="AI1072" s="22"/>
      <c r="AJ1072" s="22"/>
      <c r="AK1072" s="22"/>
      <c r="AL1072" s="22"/>
      <c r="AM1072" s="22"/>
      <c r="AN1072" s="22"/>
    </row>
    <row r="1073" spans="29:40" x14ac:dyDescent="0.25">
      <c r="AC1073" s="22"/>
      <c r="AD1073" s="22"/>
      <c r="AE1073" s="22"/>
      <c r="AF1073" s="22"/>
      <c r="AG1073" s="22"/>
      <c r="AH1073" s="22"/>
      <c r="AI1073" s="22"/>
      <c r="AJ1073" s="22"/>
      <c r="AK1073" s="22"/>
      <c r="AL1073" s="22"/>
      <c r="AM1073" s="22"/>
      <c r="AN1073" s="22"/>
    </row>
    <row r="1074" spans="29:40" x14ac:dyDescent="0.25">
      <c r="AC1074" s="22"/>
      <c r="AD1074" s="22"/>
      <c r="AE1074" s="22"/>
      <c r="AF1074" s="22"/>
      <c r="AG1074" s="22"/>
      <c r="AH1074" s="22"/>
      <c r="AI1074" s="22"/>
      <c r="AJ1074" s="22"/>
      <c r="AK1074" s="22"/>
      <c r="AL1074" s="22"/>
      <c r="AM1074" s="22"/>
      <c r="AN1074" s="22"/>
    </row>
    <row r="1075" spans="29:40" x14ac:dyDescent="0.25">
      <c r="AC1075" s="22"/>
      <c r="AD1075" s="22"/>
      <c r="AE1075" s="22"/>
      <c r="AF1075" s="22"/>
      <c r="AG1075" s="22"/>
      <c r="AH1075" s="22"/>
      <c r="AI1075" s="22"/>
      <c r="AJ1075" s="22"/>
      <c r="AK1075" s="22"/>
      <c r="AL1075" s="22"/>
      <c r="AM1075" s="22"/>
      <c r="AN1075" s="22"/>
    </row>
    <row r="1076" spans="29:40" x14ac:dyDescent="0.25">
      <c r="AC1076" s="22"/>
      <c r="AD1076" s="22"/>
      <c r="AE1076" s="22"/>
      <c r="AF1076" s="22"/>
      <c r="AG1076" s="22"/>
      <c r="AH1076" s="22"/>
      <c r="AI1076" s="22"/>
      <c r="AJ1076" s="22"/>
      <c r="AK1076" s="22"/>
      <c r="AL1076" s="22"/>
      <c r="AM1076" s="22"/>
      <c r="AN1076" s="22"/>
    </row>
    <row r="1077" spans="29:40" x14ac:dyDescent="0.25">
      <c r="AC1077" s="22"/>
      <c r="AD1077" s="22"/>
      <c r="AE1077" s="22"/>
      <c r="AF1077" s="22"/>
      <c r="AG1077" s="22"/>
      <c r="AH1077" s="22"/>
      <c r="AI1077" s="22"/>
      <c r="AJ1077" s="22"/>
      <c r="AK1077" s="22"/>
      <c r="AL1077" s="22"/>
      <c r="AM1077" s="22"/>
      <c r="AN1077" s="22"/>
    </row>
    <row r="1078" spans="29:40" x14ac:dyDescent="0.25">
      <c r="AC1078" s="22"/>
      <c r="AD1078" s="22"/>
      <c r="AE1078" s="22"/>
      <c r="AF1078" s="22"/>
      <c r="AG1078" s="22"/>
      <c r="AH1078" s="22"/>
      <c r="AI1078" s="22"/>
      <c r="AJ1078" s="22"/>
      <c r="AK1078" s="22"/>
      <c r="AL1078" s="22"/>
      <c r="AM1078" s="22"/>
      <c r="AN1078" s="22"/>
    </row>
    <row r="1079" spans="29:40" x14ac:dyDescent="0.25">
      <c r="AC1079" s="22"/>
      <c r="AD1079" s="22"/>
      <c r="AE1079" s="22"/>
      <c r="AF1079" s="22"/>
      <c r="AG1079" s="22"/>
      <c r="AH1079" s="22"/>
      <c r="AI1079" s="22"/>
      <c r="AJ1079" s="22"/>
      <c r="AK1079" s="22"/>
      <c r="AL1079" s="22"/>
      <c r="AM1079" s="22"/>
      <c r="AN1079" s="22"/>
    </row>
    <row r="1080" spans="29:40" x14ac:dyDescent="0.25">
      <c r="AC1080" s="22"/>
      <c r="AD1080" s="22"/>
      <c r="AE1080" s="22"/>
      <c r="AF1080" s="22"/>
      <c r="AG1080" s="22"/>
      <c r="AH1080" s="22"/>
      <c r="AI1080" s="22"/>
      <c r="AJ1080" s="22"/>
      <c r="AK1080" s="22"/>
      <c r="AL1080" s="22"/>
      <c r="AM1080" s="22"/>
      <c r="AN1080" s="22"/>
    </row>
    <row r="1081" spans="29:40" x14ac:dyDescent="0.25">
      <c r="AC1081" s="22"/>
      <c r="AD1081" s="22"/>
      <c r="AE1081" s="22"/>
      <c r="AF1081" s="22"/>
      <c r="AG1081" s="22"/>
      <c r="AH1081" s="22"/>
      <c r="AI1081" s="22"/>
      <c r="AJ1081" s="22"/>
      <c r="AK1081" s="22"/>
      <c r="AL1081" s="22"/>
      <c r="AM1081" s="22"/>
      <c r="AN1081" s="22"/>
    </row>
    <row r="1082" spans="29:40" x14ac:dyDescent="0.25">
      <c r="AC1082" s="22"/>
      <c r="AD1082" s="22"/>
      <c r="AE1082" s="22"/>
      <c r="AF1082" s="22"/>
      <c r="AG1082" s="22"/>
      <c r="AH1082" s="22"/>
      <c r="AI1082" s="22"/>
      <c r="AJ1082" s="22"/>
      <c r="AK1082" s="22"/>
      <c r="AL1082" s="22"/>
      <c r="AM1082" s="22"/>
      <c r="AN1082" s="22"/>
    </row>
    <row r="1083" spans="29:40" x14ac:dyDescent="0.25">
      <c r="AC1083" s="22"/>
      <c r="AD1083" s="22"/>
      <c r="AE1083" s="22"/>
      <c r="AF1083" s="22"/>
      <c r="AG1083" s="22"/>
      <c r="AH1083" s="22"/>
      <c r="AI1083" s="22"/>
      <c r="AJ1083" s="22"/>
      <c r="AK1083" s="22"/>
      <c r="AL1083" s="22"/>
      <c r="AM1083" s="22"/>
      <c r="AN1083" s="22"/>
    </row>
    <row r="1084" spans="29:40" x14ac:dyDescent="0.25">
      <c r="AC1084" s="22"/>
      <c r="AD1084" s="22"/>
      <c r="AE1084" s="22"/>
      <c r="AF1084" s="22"/>
      <c r="AG1084" s="22"/>
      <c r="AH1084" s="22"/>
      <c r="AI1084" s="22"/>
      <c r="AJ1084" s="22"/>
      <c r="AK1084" s="22"/>
      <c r="AL1084" s="22"/>
      <c r="AM1084" s="22"/>
      <c r="AN1084" s="22"/>
    </row>
    <row r="1085" spans="29:40" x14ac:dyDescent="0.25">
      <c r="AC1085" s="22"/>
      <c r="AD1085" s="22"/>
      <c r="AE1085" s="22"/>
      <c r="AF1085" s="22"/>
      <c r="AG1085" s="22"/>
      <c r="AH1085" s="22"/>
      <c r="AI1085" s="22"/>
      <c r="AJ1085" s="22"/>
      <c r="AK1085" s="22"/>
      <c r="AL1085" s="22"/>
      <c r="AM1085" s="22"/>
      <c r="AN1085" s="22"/>
    </row>
    <row r="1086" spans="29:40" x14ac:dyDescent="0.25">
      <c r="AC1086" s="22"/>
      <c r="AD1086" s="22"/>
      <c r="AE1086" s="22"/>
      <c r="AF1086" s="22"/>
      <c r="AG1086" s="22"/>
      <c r="AH1086" s="22"/>
      <c r="AI1086" s="22"/>
      <c r="AJ1086" s="22"/>
      <c r="AK1086" s="22"/>
      <c r="AL1086" s="22"/>
      <c r="AM1086" s="22"/>
      <c r="AN1086" s="22"/>
    </row>
    <row r="1087" spans="29:40" x14ac:dyDescent="0.25">
      <c r="AC1087" s="22"/>
      <c r="AD1087" s="22"/>
      <c r="AE1087" s="22"/>
      <c r="AF1087" s="22"/>
      <c r="AG1087" s="22"/>
      <c r="AH1087" s="22"/>
      <c r="AI1087" s="22"/>
      <c r="AJ1087" s="22"/>
      <c r="AK1087" s="22"/>
      <c r="AL1087" s="22"/>
      <c r="AM1087" s="22"/>
      <c r="AN1087" s="22"/>
    </row>
    <row r="1088" spans="29:40" x14ac:dyDescent="0.25">
      <c r="AC1088" s="22"/>
      <c r="AD1088" s="22"/>
      <c r="AE1088" s="22"/>
      <c r="AF1088" s="22"/>
      <c r="AG1088" s="22"/>
      <c r="AH1088" s="22"/>
      <c r="AI1088" s="22"/>
      <c r="AJ1088" s="22"/>
      <c r="AK1088" s="22"/>
      <c r="AL1088" s="22"/>
      <c r="AM1088" s="22"/>
      <c r="AN1088" s="22"/>
    </row>
    <row r="1089" spans="29:40" x14ac:dyDescent="0.25">
      <c r="AC1089" s="22"/>
      <c r="AD1089" s="22"/>
      <c r="AE1089" s="22"/>
      <c r="AF1089" s="22"/>
      <c r="AG1089" s="22"/>
      <c r="AH1089" s="22"/>
      <c r="AI1089" s="22"/>
      <c r="AJ1089" s="22"/>
      <c r="AK1089" s="22"/>
      <c r="AL1089" s="22"/>
      <c r="AM1089" s="22"/>
      <c r="AN1089" s="22"/>
    </row>
    <row r="1090" spans="29:40" x14ac:dyDescent="0.25">
      <c r="AC1090" s="22"/>
      <c r="AD1090" s="22"/>
      <c r="AE1090" s="22"/>
      <c r="AF1090" s="22"/>
      <c r="AG1090" s="22"/>
      <c r="AH1090" s="22"/>
      <c r="AI1090" s="22"/>
      <c r="AJ1090" s="22"/>
      <c r="AK1090" s="22"/>
      <c r="AL1090" s="22"/>
      <c r="AM1090" s="22"/>
      <c r="AN1090" s="22"/>
    </row>
    <row r="1091" spans="29:40" x14ac:dyDescent="0.25">
      <c r="AC1091" s="22"/>
      <c r="AD1091" s="22"/>
      <c r="AE1091" s="22"/>
      <c r="AF1091" s="22"/>
      <c r="AG1091" s="22"/>
      <c r="AH1091" s="22"/>
      <c r="AI1091" s="22"/>
      <c r="AJ1091" s="22"/>
      <c r="AK1091" s="22"/>
      <c r="AL1091" s="22"/>
      <c r="AM1091" s="22"/>
      <c r="AN1091" s="22"/>
    </row>
    <row r="1092" spans="29:40" x14ac:dyDescent="0.25">
      <c r="AC1092" s="22"/>
      <c r="AD1092" s="22"/>
      <c r="AE1092" s="22"/>
      <c r="AF1092" s="22"/>
      <c r="AG1092" s="22"/>
      <c r="AH1092" s="22"/>
      <c r="AI1092" s="22"/>
      <c r="AJ1092" s="22"/>
      <c r="AK1092" s="22"/>
      <c r="AL1092" s="22"/>
      <c r="AM1092" s="22"/>
      <c r="AN1092" s="22"/>
    </row>
    <row r="1093" spans="29:40" x14ac:dyDescent="0.25">
      <c r="AC1093" s="22"/>
      <c r="AD1093" s="22"/>
      <c r="AE1093" s="22"/>
      <c r="AF1093" s="22"/>
      <c r="AG1093" s="22"/>
      <c r="AH1093" s="22"/>
      <c r="AI1093" s="22"/>
      <c r="AJ1093" s="22"/>
      <c r="AK1093" s="22"/>
      <c r="AL1093" s="22"/>
      <c r="AM1093" s="22"/>
      <c r="AN1093" s="22"/>
    </row>
    <row r="1094" spans="29:40" x14ac:dyDescent="0.25">
      <c r="AC1094" s="22"/>
      <c r="AD1094" s="22"/>
      <c r="AE1094" s="22"/>
      <c r="AF1094" s="22"/>
      <c r="AG1094" s="22"/>
      <c r="AH1094" s="22"/>
      <c r="AI1094" s="22"/>
      <c r="AJ1094" s="22"/>
      <c r="AK1094" s="22"/>
      <c r="AL1094" s="22"/>
      <c r="AM1094" s="22"/>
      <c r="AN1094" s="22"/>
    </row>
    <row r="1095" spans="29:40" x14ac:dyDescent="0.25">
      <c r="AC1095" s="22"/>
      <c r="AD1095" s="22"/>
      <c r="AE1095" s="22"/>
      <c r="AF1095" s="22"/>
      <c r="AG1095" s="22"/>
      <c r="AH1095" s="22"/>
      <c r="AI1095" s="22"/>
      <c r="AJ1095" s="22"/>
      <c r="AK1095" s="22"/>
      <c r="AL1095" s="22"/>
      <c r="AM1095" s="22"/>
      <c r="AN1095" s="22"/>
    </row>
    <row r="1096" spans="29:40" x14ac:dyDescent="0.25">
      <c r="AC1096" s="22"/>
      <c r="AD1096" s="22"/>
      <c r="AE1096" s="22"/>
      <c r="AF1096" s="22"/>
      <c r="AG1096" s="22"/>
      <c r="AH1096" s="22"/>
      <c r="AI1096" s="22"/>
      <c r="AJ1096" s="22"/>
      <c r="AK1096" s="22"/>
      <c r="AL1096" s="22"/>
      <c r="AM1096" s="22"/>
      <c r="AN1096" s="22"/>
    </row>
    <row r="1097" spans="29:40" x14ac:dyDescent="0.25">
      <c r="AC1097" s="22"/>
      <c r="AD1097" s="22"/>
      <c r="AE1097" s="22"/>
      <c r="AF1097" s="22"/>
      <c r="AG1097" s="22"/>
      <c r="AH1097" s="22"/>
      <c r="AI1097" s="22"/>
      <c r="AJ1097" s="22"/>
      <c r="AK1097" s="22"/>
      <c r="AL1097" s="22"/>
      <c r="AM1097" s="22"/>
      <c r="AN1097" s="22"/>
    </row>
    <row r="1098" spans="29:40" x14ac:dyDescent="0.25">
      <c r="AC1098" s="22"/>
      <c r="AD1098" s="22"/>
      <c r="AE1098" s="22"/>
      <c r="AF1098" s="22"/>
      <c r="AG1098" s="22"/>
      <c r="AH1098" s="22"/>
      <c r="AI1098" s="22"/>
      <c r="AJ1098" s="22"/>
      <c r="AK1098" s="22"/>
      <c r="AL1098" s="22"/>
      <c r="AM1098" s="22"/>
      <c r="AN1098" s="22"/>
    </row>
    <row r="1099" spans="29:40" x14ac:dyDescent="0.25">
      <c r="AC1099" s="22"/>
      <c r="AD1099" s="22"/>
      <c r="AE1099" s="22"/>
      <c r="AF1099" s="22"/>
      <c r="AG1099" s="22"/>
      <c r="AH1099" s="22"/>
      <c r="AI1099" s="22"/>
      <c r="AJ1099" s="22"/>
      <c r="AK1099" s="22"/>
      <c r="AL1099" s="22"/>
      <c r="AM1099" s="22"/>
      <c r="AN1099" s="22"/>
    </row>
    <row r="1100" spans="29:40" x14ac:dyDescent="0.25">
      <c r="AC1100" s="22"/>
      <c r="AD1100" s="22"/>
      <c r="AE1100" s="22"/>
      <c r="AF1100" s="22"/>
      <c r="AG1100" s="22"/>
      <c r="AH1100" s="22"/>
      <c r="AI1100" s="22"/>
      <c r="AJ1100" s="22"/>
      <c r="AK1100" s="22"/>
      <c r="AL1100" s="22"/>
      <c r="AM1100" s="22"/>
      <c r="AN1100" s="22"/>
    </row>
    <row r="1101" spans="29:40" x14ac:dyDescent="0.25">
      <c r="AC1101" s="22"/>
      <c r="AD1101" s="22"/>
      <c r="AE1101" s="22"/>
      <c r="AF1101" s="22"/>
      <c r="AG1101" s="22"/>
      <c r="AH1101" s="22"/>
      <c r="AI1101" s="22"/>
      <c r="AJ1101" s="22"/>
      <c r="AK1101" s="22"/>
      <c r="AL1101" s="22"/>
      <c r="AM1101" s="22"/>
      <c r="AN1101" s="22"/>
    </row>
    <row r="1102" spans="29:40" x14ac:dyDescent="0.25">
      <c r="AC1102" s="22"/>
      <c r="AD1102" s="22"/>
      <c r="AE1102" s="22"/>
      <c r="AF1102" s="22"/>
      <c r="AG1102" s="22"/>
      <c r="AH1102" s="22"/>
      <c r="AI1102" s="22"/>
      <c r="AJ1102" s="22"/>
      <c r="AK1102" s="22"/>
      <c r="AL1102" s="22"/>
      <c r="AM1102" s="22"/>
      <c r="AN1102" s="22"/>
    </row>
    <row r="1103" spans="29:40" x14ac:dyDescent="0.25">
      <c r="AC1103" s="22"/>
      <c r="AD1103" s="22"/>
      <c r="AE1103" s="22"/>
      <c r="AF1103" s="22"/>
      <c r="AG1103" s="22"/>
      <c r="AH1103" s="22"/>
      <c r="AI1103" s="22"/>
      <c r="AJ1103" s="22"/>
      <c r="AK1103" s="22"/>
      <c r="AL1103" s="22"/>
      <c r="AM1103" s="22"/>
      <c r="AN1103" s="22"/>
    </row>
    <row r="1104" spans="29:40" x14ac:dyDescent="0.25">
      <c r="AC1104" s="22"/>
      <c r="AD1104" s="22"/>
      <c r="AE1104" s="22"/>
      <c r="AF1104" s="22"/>
      <c r="AG1104" s="22"/>
      <c r="AH1104" s="22"/>
      <c r="AI1104" s="22"/>
      <c r="AJ1104" s="22"/>
      <c r="AK1104" s="22"/>
      <c r="AL1104" s="22"/>
      <c r="AM1104" s="22"/>
      <c r="AN1104" s="22"/>
    </row>
    <row r="1105" spans="29:40" x14ac:dyDescent="0.25">
      <c r="AC1105" s="22"/>
      <c r="AD1105" s="22"/>
      <c r="AE1105" s="22"/>
      <c r="AF1105" s="22"/>
      <c r="AG1105" s="22"/>
      <c r="AH1105" s="22"/>
      <c r="AI1105" s="22"/>
      <c r="AJ1105" s="22"/>
      <c r="AK1105" s="22"/>
      <c r="AL1105" s="22"/>
      <c r="AM1105" s="22"/>
      <c r="AN1105" s="22"/>
    </row>
    <row r="1106" spans="29:40" x14ac:dyDescent="0.25">
      <c r="AC1106" s="22"/>
      <c r="AD1106" s="22"/>
      <c r="AE1106" s="22"/>
      <c r="AF1106" s="22"/>
      <c r="AG1106" s="22"/>
      <c r="AH1106" s="22"/>
      <c r="AI1106" s="22"/>
      <c r="AJ1106" s="22"/>
      <c r="AK1106" s="22"/>
      <c r="AL1106" s="22"/>
      <c r="AM1106" s="22"/>
      <c r="AN1106" s="22"/>
    </row>
    <row r="1107" spans="29:40" x14ac:dyDescent="0.25">
      <c r="AC1107" s="22"/>
      <c r="AD1107" s="22"/>
      <c r="AE1107" s="22"/>
      <c r="AF1107" s="22"/>
      <c r="AG1107" s="22"/>
      <c r="AH1107" s="22"/>
      <c r="AI1107" s="22"/>
      <c r="AJ1107" s="22"/>
      <c r="AK1107" s="22"/>
      <c r="AL1107" s="22"/>
      <c r="AM1107" s="22"/>
      <c r="AN1107" s="22"/>
    </row>
    <row r="1108" spans="29:40" x14ac:dyDescent="0.25">
      <c r="AC1108" s="22"/>
      <c r="AD1108" s="22"/>
      <c r="AE1108" s="22"/>
      <c r="AF1108" s="22"/>
      <c r="AG1108" s="22"/>
      <c r="AH1108" s="22"/>
      <c r="AI1108" s="22"/>
      <c r="AJ1108" s="22"/>
      <c r="AK1108" s="22"/>
      <c r="AL1108" s="22"/>
      <c r="AM1108" s="22"/>
      <c r="AN1108" s="22"/>
    </row>
    <row r="1109" spans="29:40" x14ac:dyDescent="0.25">
      <c r="AC1109" s="22"/>
      <c r="AD1109" s="22"/>
      <c r="AE1109" s="22"/>
      <c r="AF1109" s="22"/>
      <c r="AG1109" s="22"/>
      <c r="AH1109" s="22"/>
      <c r="AI1109" s="22"/>
      <c r="AJ1109" s="22"/>
      <c r="AK1109" s="22"/>
      <c r="AL1109" s="22"/>
      <c r="AM1109" s="22"/>
      <c r="AN1109" s="22"/>
    </row>
    <row r="1110" spans="29:40" x14ac:dyDescent="0.25">
      <c r="AC1110" s="22"/>
      <c r="AD1110" s="22"/>
      <c r="AE1110" s="22"/>
      <c r="AF1110" s="22"/>
      <c r="AG1110" s="22"/>
      <c r="AH1110" s="22"/>
      <c r="AI1110" s="22"/>
      <c r="AJ1110" s="22"/>
      <c r="AK1110" s="22"/>
      <c r="AL1110" s="22"/>
      <c r="AM1110" s="22"/>
      <c r="AN1110" s="22"/>
    </row>
    <row r="1111" spans="29:40" x14ac:dyDescent="0.25">
      <c r="AC1111" s="22"/>
      <c r="AD1111" s="22"/>
      <c r="AE1111" s="22"/>
      <c r="AF1111" s="22"/>
      <c r="AG1111" s="22"/>
      <c r="AH1111" s="22"/>
      <c r="AI1111" s="22"/>
      <c r="AJ1111" s="22"/>
      <c r="AK1111" s="22"/>
      <c r="AL1111" s="22"/>
      <c r="AM1111" s="22"/>
      <c r="AN1111" s="22"/>
    </row>
    <row r="1112" spans="29:40" x14ac:dyDescent="0.25">
      <c r="AC1112" s="22"/>
      <c r="AD1112" s="22"/>
      <c r="AE1112" s="22"/>
      <c r="AF1112" s="22"/>
      <c r="AG1112" s="22"/>
      <c r="AH1112" s="22"/>
      <c r="AI1112" s="22"/>
      <c r="AJ1112" s="22"/>
      <c r="AK1112" s="22"/>
      <c r="AL1112" s="22"/>
      <c r="AM1112" s="22"/>
      <c r="AN1112" s="22"/>
    </row>
    <row r="1113" spans="29:40" x14ac:dyDescent="0.25">
      <c r="AC1113" s="22"/>
      <c r="AD1113" s="22"/>
      <c r="AE1113" s="22"/>
      <c r="AF1113" s="22"/>
      <c r="AG1113" s="22"/>
      <c r="AH1113" s="22"/>
      <c r="AI1113" s="22"/>
      <c r="AJ1113" s="22"/>
      <c r="AK1113" s="22"/>
      <c r="AL1113" s="22"/>
      <c r="AM1113" s="22"/>
      <c r="AN1113" s="22"/>
    </row>
    <row r="1114" spans="29:40" x14ac:dyDescent="0.25">
      <c r="AC1114" s="22"/>
      <c r="AD1114" s="22"/>
      <c r="AE1114" s="22"/>
      <c r="AF1114" s="22"/>
      <c r="AG1114" s="22"/>
      <c r="AH1114" s="22"/>
      <c r="AI1114" s="22"/>
      <c r="AJ1114" s="22"/>
      <c r="AK1114" s="22"/>
      <c r="AL1114" s="22"/>
      <c r="AM1114" s="22"/>
      <c r="AN1114" s="22"/>
    </row>
    <row r="1115" spans="29:40" x14ac:dyDescent="0.25">
      <c r="AC1115" s="22"/>
      <c r="AD1115" s="22"/>
      <c r="AE1115" s="22"/>
      <c r="AF1115" s="22"/>
      <c r="AG1115" s="22"/>
      <c r="AH1115" s="22"/>
      <c r="AI1115" s="22"/>
      <c r="AJ1115" s="22"/>
      <c r="AK1115" s="22"/>
      <c r="AL1115" s="22"/>
      <c r="AM1115" s="22"/>
      <c r="AN1115" s="22"/>
    </row>
    <row r="1116" spans="29:40" x14ac:dyDescent="0.25">
      <c r="AC1116" s="22"/>
      <c r="AD1116" s="22"/>
      <c r="AE1116" s="22"/>
      <c r="AF1116" s="22"/>
      <c r="AG1116" s="22"/>
      <c r="AH1116" s="22"/>
      <c r="AI1116" s="22"/>
      <c r="AJ1116" s="22"/>
      <c r="AK1116" s="22"/>
      <c r="AL1116" s="22"/>
      <c r="AM1116" s="22"/>
      <c r="AN1116" s="22"/>
    </row>
    <row r="1117" spans="29:40" x14ac:dyDescent="0.25">
      <c r="AC1117" s="22"/>
      <c r="AD1117" s="22"/>
      <c r="AE1117" s="22"/>
      <c r="AF1117" s="22"/>
      <c r="AG1117" s="22"/>
      <c r="AH1117" s="22"/>
      <c r="AI1117" s="22"/>
      <c r="AJ1117" s="22"/>
      <c r="AK1117" s="22"/>
      <c r="AL1117" s="22"/>
      <c r="AM1117" s="22"/>
      <c r="AN1117" s="22"/>
    </row>
    <row r="1118" spans="29:40" x14ac:dyDescent="0.25">
      <c r="AC1118" s="22"/>
      <c r="AD1118" s="22"/>
      <c r="AE1118" s="22"/>
      <c r="AF1118" s="22"/>
      <c r="AG1118" s="22"/>
      <c r="AH1118" s="22"/>
      <c r="AI1118" s="22"/>
      <c r="AJ1118" s="22"/>
      <c r="AK1118" s="22"/>
      <c r="AL1118" s="22"/>
      <c r="AM1118" s="22"/>
      <c r="AN1118" s="22"/>
    </row>
  </sheetData>
  <autoFilter ref="AD1:AD282" xr:uid="{00000000-0001-0000-0100-000000000000}"/>
  <dataConsolidate/>
  <mergeCells count="433">
    <mergeCell ref="A187:A191"/>
    <mergeCell ref="B187:B191"/>
    <mergeCell ref="D187:AI187"/>
    <mergeCell ref="D188:AI188"/>
    <mergeCell ref="D189:AI189"/>
    <mergeCell ref="D190:AI190"/>
    <mergeCell ref="D191:AI191"/>
    <mergeCell ref="AH193:AH194"/>
    <mergeCell ref="AI193:AI194"/>
    <mergeCell ref="A195:A200"/>
    <mergeCell ref="B195:B200"/>
    <mergeCell ref="D195:AI195"/>
    <mergeCell ref="D196:AI196"/>
    <mergeCell ref="D197:AI197"/>
    <mergeCell ref="D198:AI198"/>
    <mergeCell ref="D199:AI199"/>
    <mergeCell ref="D200:AI200"/>
    <mergeCell ref="A193:A194"/>
    <mergeCell ref="B193:B194"/>
    <mergeCell ref="D193:D194"/>
    <mergeCell ref="K193:K194"/>
    <mergeCell ref="L193:L194"/>
    <mergeCell ref="M193:M194"/>
    <mergeCell ref="N193:N194"/>
    <mergeCell ref="AE193:AE194"/>
    <mergeCell ref="AG193:AG194"/>
    <mergeCell ref="AG177:AG178"/>
    <mergeCell ref="AH177:AH178"/>
    <mergeCell ref="AI177:AI178"/>
    <mergeCell ref="K177:K178"/>
    <mergeCell ref="L177:L178"/>
    <mergeCell ref="M177:M178"/>
    <mergeCell ref="N177:N178"/>
    <mergeCell ref="B177:B178"/>
    <mergeCell ref="D177:D178"/>
    <mergeCell ref="AE177:AE178"/>
    <mergeCell ref="AF161:AF162"/>
    <mergeCell ref="AG161:AG162"/>
    <mergeCell ref="AH161:AH162"/>
    <mergeCell ref="AI161:AI162"/>
    <mergeCell ref="AH151:AH152"/>
    <mergeCell ref="AI151:AI152"/>
    <mergeCell ref="AG151:AG152"/>
    <mergeCell ref="A163:A168"/>
    <mergeCell ref="B163:B168"/>
    <mergeCell ref="D163:AI163"/>
    <mergeCell ref="D164:AI164"/>
    <mergeCell ref="D165:AI165"/>
    <mergeCell ref="D166:AI166"/>
    <mergeCell ref="D167:AI167"/>
    <mergeCell ref="D168:AI168"/>
    <mergeCell ref="L151:L152"/>
    <mergeCell ref="M151:M152"/>
    <mergeCell ref="N151:N152"/>
    <mergeCell ref="AE151:AE152"/>
    <mergeCell ref="AF151:AF152"/>
    <mergeCell ref="A153:A159"/>
    <mergeCell ref="B153:B159"/>
    <mergeCell ref="D153:AI153"/>
    <mergeCell ref="D154:AI154"/>
    <mergeCell ref="D155:AI155"/>
    <mergeCell ref="D156:AI156"/>
    <mergeCell ref="D157:AI157"/>
    <mergeCell ref="D158:AI158"/>
    <mergeCell ref="D159:AI159"/>
    <mergeCell ref="AE51:AE52"/>
    <mergeCell ref="AH65:AH66"/>
    <mergeCell ref="AI65:AI66"/>
    <mergeCell ref="A67:A72"/>
    <mergeCell ref="B67:B72"/>
    <mergeCell ref="D67:AI67"/>
    <mergeCell ref="D68:AI68"/>
    <mergeCell ref="D69:AI69"/>
    <mergeCell ref="D70:AI70"/>
    <mergeCell ref="D71:AI71"/>
    <mergeCell ref="D72:AI72"/>
    <mergeCell ref="A65:A66"/>
    <mergeCell ref="B65:B66"/>
    <mergeCell ref="K65:K66"/>
    <mergeCell ref="L65:L66"/>
    <mergeCell ref="M65:M66"/>
    <mergeCell ref="N65:N66"/>
    <mergeCell ref="AE65:AE66"/>
    <mergeCell ref="AF65:AF66"/>
    <mergeCell ref="AG65:AG66"/>
    <mergeCell ref="AG42:AG43"/>
    <mergeCell ref="AG51:AG52"/>
    <mergeCell ref="AH51:AH52"/>
    <mergeCell ref="AI51:AI52"/>
    <mergeCell ref="A53:A63"/>
    <mergeCell ref="B53:B63"/>
    <mergeCell ref="D53:AI53"/>
    <mergeCell ref="D54:AI54"/>
    <mergeCell ref="D55:AI55"/>
    <mergeCell ref="D56:AI56"/>
    <mergeCell ref="D57:AI57"/>
    <mergeCell ref="D58:AI58"/>
    <mergeCell ref="D59:AI59"/>
    <mergeCell ref="D60:AI60"/>
    <mergeCell ref="D61:AI61"/>
    <mergeCell ref="D62:AI62"/>
    <mergeCell ref="D63:AI63"/>
    <mergeCell ref="A51:A52"/>
    <mergeCell ref="B51:B52"/>
    <mergeCell ref="D51:D52"/>
    <mergeCell ref="K51:K52"/>
    <mergeCell ref="L51:L52"/>
    <mergeCell ref="M51:M52"/>
    <mergeCell ref="N51:N52"/>
    <mergeCell ref="B28:B29"/>
    <mergeCell ref="D28:D29"/>
    <mergeCell ref="K28:K29"/>
    <mergeCell ref="L28:L29"/>
    <mergeCell ref="M28:M29"/>
    <mergeCell ref="N28:N29"/>
    <mergeCell ref="AE28:AE29"/>
    <mergeCell ref="AF51:AF52"/>
    <mergeCell ref="A44:A49"/>
    <mergeCell ref="B44:B49"/>
    <mergeCell ref="D44:AI44"/>
    <mergeCell ref="D45:AI45"/>
    <mergeCell ref="D46:AI46"/>
    <mergeCell ref="D47:AI47"/>
    <mergeCell ref="D48:AI48"/>
    <mergeCell ref="D49:AI49"/>
    <mergeCell ref="A42:A43"/>
    <mergeCell ref="B42:B43"/>
    <mergeCell ref="K42:K43"/>
    <mergeCell ref="L42:L43"/>
    <mergeCell ref="M42:M43"/>
    <mergeCell ref="N42:N43"/>
    <mergeCell ref="AE42:AE43"/>
    <mergeCell ref="AF42:AF43"/>
    <mergeCell ref="A30:A40"/>
    <mergeCell ref="B30:B40"/>
    <mergeCell ref="D30:AI30"/>
    <mergeCell ref="D31:AI31"/>
    <mergeCell ref="D32:AI32"/>
    <mergeCell ref="D33:AI33"/>
    <mergeCell ref="D34:AI34"/>
    <mergeCell ref="D35:AI35"/>
    <mergeCell ref="D36:AI36"/>
    <mergeCell ref="D37:AI37"/>
    <mergeCell ref="D38:AI38"/>
    <mergeCell ref="D39:AI39"/>
    <mergeCell ref="D40:AI40"/>
    <mergeCell ref="AE5:AE6"/>
    <mergeCell ref="AF5:AF6"/>
    <mergeCell ref="AF28:AF29"/>
    <mergeCell ref="AH19:AH20"/>
    <mergeCell ref="AI19:AI20"/>
    <mergeCell ref="A21:A26"/>
    <mergeCell ref="B21:B26"/>
    <mergeCell ref="D21:AI21"/>
    <mergeCell ref="D22:AI22"/>
    <mergeCell ref="D23:AI23"/>
    <mergeCell ref="D24:AI24"/>
    <mergeCell ref="D25:AI25"/>
    <mergeCell ref="D26:AI26"/>
    <mergeCell ref="A19:A20"/>
    <mergeCell ref="B19:B20"/>
    <mergeCell ref="K19:K20"/>
    <mergeCell ref="L19:L20"/>
    <mergeCell ref="M19:M20"/>
    <mergeCell ref="N19:N20"/>
    <mergeCell ref="AE19:AE20"/>
    <mergeCell ref="AF19:AF20"/>
    <mergeCell ref="AG19:AG20"/>
    <mergeCell ref="AG28:AG29"/>
    <mergeCell ref="A28:A29"/>
    <mergeCell ref="D140:AI140"/>
    <mergeCell ref="D132:AI132"/>
    <mergeCell ref="AG5:AG6"/>
    <mergeCell ref="AH5:AH6"/>
    <mergeCell ref="AI5:AI6"/>
    <mergeCell ref="A7:A17"/>
    <mergeCell ref="B7:B17"/>
    <mergeCell ref="D7:AI7"/>
    <mergeCell ref="D8:AI8"/>
    <mergeCell ref="D9:AI9"/>
    <mergeCell ref="D10:AI10"/>
    <mergeCell ref="D11:AI11"/>
    <mergeCell ref="D12:AI12"/>
    <mergeCell ref="D13:AI13"/>
    <mergeCell ref="D14:AI14"/>
    <mergeCell ref="D15:AI15"/>
    <mergeCell ref="D17:AI17"/>
    <mergeCell ref="A5:A6"/>
    <mergeCell ref="B5:B6"/>
    <mergeCell ref="D5:D6"/>
    <mergeCell ref="K5:K6"/>
    <mergeCell ref="L5:L6"/>
    <mergeCell ref="M5:M6"/>
    <mergeCell ref="N5:N6"/>
    <mergeCell ref="AF111:AF112"/>
    <mergeCell ref="AF97:AF98"/>
    <mergeCell ref="AG97:AG98"/>
    <mergeCell ref="AH97:AH98"/>
    <mergeCell ref="L97:L98"/>
    <mergeCell ref="M97:M98"/>
    <mergeCell ref="N97:N98"/>
    <mergeCell ref="AE97:AE98"/>
    <mergeCell ref="D105:AI105"/>
    <mergeCell ref="D106:AI106"/>
    <mergeCell ref="D107:AI107"/>
    <mergeCell ref="D94:AI94"/>
    <mergeCell ref="A122:A128"/>
    <mergeCell ref="B122:B128"/>
    <mergeCell ref="D122:AI122"/>
    <mergeCell ref="D125:AI125"/>
    <mergeCell ref="D126:AI126"/>
    <mergeCell ref="D127:AI127"/>
    <mergeCell ref="D128:AI128"/>
    <mergeCell ref="A99:A109"/>
    <mergeCell ref="B99:B109"/>
    <mergeCell ref="D99:AI99"/>
    <mergeCell ref="D102:AI102"/>
    <mergeCell ref="D103:AI103"/>
    <mergeCell ref="D104:AI104"/>
    <mergeCell ref="D109:AI109"/>
    <mergeCell ref="AG111:AG112"/>
    <mergeCell ref="AH111:AH112"/>
    <mergeCell ref="AI111:AI112"/>
    <mergeCell ref="D123:AI123"/>
    <mergeCell ref="D116:AI116"/>
    <mergeCell ref="D108:AI108"/>
    <mergeCell ref="AI97:AI98"/>
    <mergeCell ref="D100:AI100"/>
    <mergeCell ref="D101:AI101"/>
    <mergeCell ref="B210:B212"/>
    <mergeCell ref="B204:B207"/>
    <mergeCell ref="D256:AI256"/>
    <mergeCell ref="D257:AI257"/>
    <mergeCell ref="D255:AI255"/>
    <mergeCell ref="B255:B257"/>
    <mergeCell ref="D210:AI210"/>
    <mergeCell ref="D211:AI211"/>
    <mergeCell ref="D212:AI212"/>
    <mergeCell ref="D207:AI207"/>
    <mergeCell ref="D250:AI250"/>
    <mergeCell ref="D251:AI251"/>
    <mergeCell ref="B250:B252"/>
    <mergeCell ref="D252:AI252"/>
    <mergeCell ref="D204:AI204"/>
    <mergeCell ref="D205:AI205"/>
    <mergeCell ref="D206:AI206"/>
    <mergeCell ref="A1:A3"/>
    <mergeCell ref="C1:C3"/>
    <mergeCell ref="B1:B3"/>
    <mergeCell ref="E1:G1"/>
    <mergeCell ref="K1:M1"/>
    <mergeCell ref="I1:I2"/>
    <mergeCell ref="AH1:AH3"/>
    <mergeCell ref="D1:D2"/>
    <mergeCell ref="AE1:AE3"/>
    <mergeCell ref="AT1:AT2"/>
    <mergeCell ref="J1:J2"/>
    <mergeCell ref="H1:H2"/>
    <mergeCell ref="P1:U1"/>
    <mergeCell ref="V1:AA1"/>
    <mergeCell ref="AF1:AF3"/>
    <mergeCell ref="N1:N2"/>
    <mergeCell ref="O1:O2"/>
    <mergeCell ref="AB1:AD1"/>
    <mergeCell ref="AO1:AO2"/>
    <mergeCell ref="AJ1:AJ2"/>
    <mergeCell ref="AN1:AN2"/>
    <mergeCell ref="AI1:AI3"/>
    <mergeCell ref="AM1:AM2"/>
    <mergeCell ref="AL1:AL2"/>
    <mergeCell ref="AK1:AK2"/>
    <mergeCell ref="AG1:AG3"/>
    <mergeCell ref="AR1:AR2"/>
    <mergeCell ref="AS1:AS2"/>
    <mergeCell ref="AQ1:AQ2"/>
    <mergeCell ref="D90:AI90"/>
    <mergeCell ref="D91:AI91"/>
    <mergeCell ref="D93:AI93"/>
    <mergeCell ref="D76:AI76"/>
    <mergeCell ref="D78:AI78"/>
    <mergeCell ref="D79:AI79"/>
    <mergeCell ref="D81:AI81"/>
    <mergeCell ref="D16:AI16"/>
    <mergeCell ref="D80:AI80"/>
    <mergeCell ref="D84:AI84"/>
    <mergeCell ref="D85:AI85"/>
    <mergeCell ref="AG88:AG89"/>
    <mergeCell ref="AH88:AH89"/>
    <mergeCell ref="AI88:AI89"/>
    <mergeCell ref="K88:K89"/>
    <mergeCell ref="L88:L89"/>
    <mergeCell ref="M88:M89"/>
    <mergeCell ref="N88:N89"/>
    <mergeCell ref="AE88:AE89"/>
    <mergeCell ref="AF88:AF89"/>
    <mergeCell ref="AH28:AH29"/>
    <mergeCell ref="AI28:AI29"/>
    <mergeCell ref="AH42:AH43"/>
    <mergeCell ref="AI42:AI43"/>
    <mergeCell ref="A88:A89"/>
    <mergeCell ref="B88:B89"/>
    <mergeCell ref="A90:A95"/>
    <mergeCell ref="B90:B95"/>
    <mergeCell ref="D92:AI92"/>
    <mergeCell ref="D95:AI95"/>
    <mergeCell ref="AG74:AG75"/>
    <mergeCell ref="AH74:AH75"/>
    <mergeCell ref="AI74:AI75"/>
    <mergeCell ref="A76:A86"/>
    <mergeCell ref="B76:B86"/>
    <mergeCell ref="D86:AI86"/>
    <mergeCell ref="A74:A75"/>
    <mergeCell ref="B74:B75"/>
    <mergeCell ref="D74:D75"/>
    <mergeCell ref="K74:K75"/>
    <mergeCell ref="L74:L75"/>
    <mergeCell ref="M74:M75"/>
    <mergeCell ref="N74:N75"/>
    <mergeCell ref="AE74:AE75"/>
    <mergeCell ref="AF74:AF75"/>
    <mergeCell ref="D77:AI77"/>
    <mergeCell ref="D82:AI82"/>
    <mergeCell ref="D83:AI83"/>
    <mergeCell ref="A111:A112"/>
    <mergeCell ref="B111:B112"/>
    <mergeCell ref="D111:D112"/>
    <mergeCell ref="K111:K112"/>
    <mergeCell ref="L111:L112"/>
    <mergeCell ref="M111:M112"/>
    <mergeCell ref="N111:N112"/>
    <mergeCell ref="AE111:AE112"/>
    <mergeCell ref="A97:A98"/>
    <mergeCell ref="B97:B98"/>
    <mergeCell ref="D97:D98"/>
    <mergeCell ref="K97:K98"/>
    <mergeCell ref="D138:AI138"/>
    <mergeCell ref="D139:AI139"/>
    <mergeCell ref="A113:A118"/>
    <mergeCell ref="B113:B118"/>
    <mergeCell ref="D113:AI113"/>
    <mergeCell ref="D114:AI114"/>
    <mergeCell ref="A120:A121"/>
    <mergeCell ref="B120:B121"/>
    <mergeCell ref="D120:D121"/>
    <mergeCell ref="K120:K121"/>
    <mergeCell ref="L120:L121"/>
    <mergeCell ref="M120:M121"/>
    <mergeCell ref="N120:N121"/>
    <mergeCell ref="AE120:AE121"/>
    <mergeCell ref="AF120:AF121"/>
    <mergeCell ref="AG120:AG121"/>
    <mergeCell ref="AH120:AH121"/>
    <mergeCell ref="AI120:AI121"/>
    <mergeCell ref="D115:AI115"/>
    <mergeCell ref="D117:AI117"/>
    <mergeCell ref="D118:AI118"/>
    <mergeCell ref="D124:AI124"/>
    <mergeCell ref="A151:A152"/>
    <mergeCell ref="B151:B152"/>
    <mergeCell ref="D151:D152"/>
    <mergeCell ref="K151:K152"/>
    <mergeCell ref="D133:AI133"/>
    <mergeCell ref="D135:AI135"/>
    <mergeCell ref="A130:A131"/>
    <mergeCell ref="B130:B131"/>
    <mergeCell ref="D130:D131"/>
    <mergeCell ref="K130:K131"/>
    <mergeCell ref="L130:L131"/>
    <mergeCell ref="M130:M131"/>
    <mergeCell ref="N130:N131"/>
    <mergeCell ref="AE130:AE131"/>
    <mergeCell ref="AF130:AF131"/>
    <mergeCell ref="AG130:AG131"/>
    <mergeCell ref="AH130:AH131"/>
    <mergeCell ref="AI130:AI131"/>
    <mergeCell ref="D134:AI134"/>
    <mergeCell ref="A132:A141"/>
    <mergeCell ref="B132:B141"/>
    <mergeCell ref="D136:AI136"/>
    <mergeCell ref="D141:AI141"/>
    <mergeCell ref="D137:AI137"/>
    <mergeCell ref="AH143:AH144"/>
    <mergeCell ref="AI143:AI144"/>
    <mergeCell ref="A145:A149"/>
    <mergeCell ref="B145:B149"/>
    <mergeCell ref="D145:AI145"/>
    <mergeCell ref="D146:AI146"/>
    <mergeCell ref="D147:AI147"/>
    <mergeCell ref="D148:AI148"/>
    <mergeCell ref="D149:AI149"/>
    <mergeCell ref="A143:A144"/>
    <mergeCell ref="B143:B144"/>
    <mergeCell ref="D143:D144"/>
    <mergeCell ref="K143:K144"/>
    <mergeCell ref="L143:L144"/>
    <mergeCell ref="M143:M144"/>
    <mergeCell ref="N143:N144"/>
    <mergeCell ref="AE143:AE144"/>
    <mergeCell ref="AF143:AF144"/>
    <mergeCell ref="AG143:AG144"/>
    <mergeCell ref="A161:A162"/>
    <mergeCell ref="B161:B162"/>
    <mergeCell ref="D161:D162"/>
    <mergeCell ref="K161:K162"/>
    <mergeCell ref="A179:A184"/>
    <mergeCell ref="B179:B184"/>
    <mergeCell ref="D184:AI184"/>
    <mergeCell ref="D179:AI179"/>
    <mergeCell ref="D180:AI180"/>
    <mergeCell ref="D181:AI181"/>
    <mergeCell ref="D182:AI182"/>
    <mergeCell ref="D183:AI183"/>
    <mergeCell ref="D171:AI171"/>
    <mergeCell ref="D172:AI172"/>
    <mergeCell ref="A171:A175"/>
    <mergeCell ref="B171:B175"/>
    <mergeCell ref="D173:AI173"/>
    <mergeCell ref="D174:AI174"/>
    <mergeCell ref="D175:AI175"/>
    <mergeCell ref="A177:A178"/>
    <mergeCell ref="L161:L162"/>
    <mergeCell ref="M161:M162"/>
    <mergeCell ref="N161:N162"/>
    <mergeCell ref="AE161:AE162"/>
    <mergeCell ref="B269:B272"/>
    <mergeCell ref="D269:AI269"/>
    <mergeCell ref="D270:AI270"/>
    <mergeCell ref="D272:AI272"/>
    <mergeCell ref="D271:AI271"/>
    <mergeCell ref="B263:B265"/>
    <mergeCell ref="D263:AI263"/>
    <mergeCell ref="D264:AI264"/>
    <mergeCell ref="D265:AI265"/>
  </mergeCells>
  <phoneticPr fontId="1" type="noConversion"/>
  <conditionalFormatting sqref="AH254 AG214:AH214 AG216:AH249">
    <cfRule type="cellIs" dxfId="95" priority="355" stopIfTrue="1" operator="equal">
      <formula>"MaR"</formula>
    </cfRule>
    <cfRule type="cellIs" dxfId="94" priority="356" stopIfTrue="1" operator="equal">
      <formula>"ELE"</formula>
    </cfRule>
  </conditionalFormatting>
  <conditionalFormatting sqref="AG254">
    <cfRule type="cellIs" dxfId="93" priority="351" stopIfTrue="1" operator="equal">
      <formula>"MaR"</formula>
    </cfRule>
    <cfRule type="cellIs" dxfId="92" priority="352" stopIfTrue="1" operator="equal">
      <formula>"ELE"</formula>
    </cfRule>
  </conditionalFormatting>
  <conditionalFormatting sqref="AG203">
    <cfRule type="cellIs" dxfId="91" priority="317" stopIfTrue="1" operator="equal">
      <formula>"MaR"</formula>
    </cfRule>
    <cfRule type="cellIs" dxfId="90" priority="318" stopIfTrue="1" operator="equal">
      <formula>"ELE"</formula>
    </cfRule>
  </conditionalFormatting>
  <conditionalFormatting sqref="AH203">
    <cfRule type="cellIs" dxfId="89" priority="319" stopIfTrue="1" operator="equal">
      <formula>"MaR"</formula>
    </cfRule>
    <cfRule type="cellIs" dxfId="88" priority="320" stopIfTrue="1" operator="equal">
      <formula>"ELE"</formula>
    </cfRule>
  </conditionalFormatting>
  <conditionalFormatting sqref="AH202">
    <cfRule type="cellIs" dxfId="87" priority="315" stopIfTrue="1" operator="equal">
      <formula>"MaR"</formula>
    </cfRule>
    <cfRule type="cellIs" dxfId="86" priority="316" stopIfTrue="1" operator="equal">
      <formula>"ELE"</formula>
    </cfRule>
  </conditionalFormatting>
  <conditionalFormatting sqref="AH74">
    <cfRule type="cellIs" dxfId="85" priority="311" stopIfTrue="1" operator="equal">
      <formula>"MaR"</formula>
    </cfRule>
    <cfRule type="cellIs" dxfId="84" priority="312" stopIfTrue="1" operator="equal">
      <formula>"ELE"</formula>
    </cfRule>
  </conditionalFormatting>
  <conditionalFormatting sqref="AG74">
    <cfRule type="cellIs" dxfId="83" priority="309" stopIfTrue="1" operator="equal">
      <formula>"MaR"</formula>
    </cfRule>
    <cfRule type="cellIs" dxfId="82" priority="310" stopIfTrue="1" operator="equal">
      <formula>"ELE"</formula>
    </cfRule>
  </conditionalFormatting>
  <conditionalFormatting sqref="AG202">
    <cfRule type="cellIs" dxfId="81" priority="313" stopIfTrue="1" operator="equal">
      <formula>"MaR"</formula>
    </cfRule>
    <cfRule type="cellIs" dxfId="80" priority="314" stopIfTrue="1" operator="equal">
      <formula>"ELE"</formula>
    </cfRule>
  </conditionalFormatting>
  <conditionalFormatting sqref="AH120">
    <cfRule type="cellIs" dxfId="79" priority="271" stopIfTrue="1" operator="equal">
      <formula>"MaR"</formula>
    </cfRule>
    <cfRule type="cellIs" dxfId="78" priority="272" stopIfTrue="1" operator="equal">
      <formula>"ELE"</formula>
    </cfRule>
  </conditionalFormatting>
  <conditionalFormatting sqref="AG120">
    <cfRule type="cellIs" dxfId="77" priority="269" stopIfTrue="1" operator="equal">
      <formula>"MaR"</formula>
    </cfRule>
    <cfRule type="cellIs" dxfId="76" priority="270" stopIfTrue="1" operator="equal">
      <formula>"ELE"</formula>
    </cfRule>
  </conditionalFormatting>
  <conditionalFormatting sqref="AG130">
    <cfRule type="cellIs" dxfId="75" priority="265" stopIfTrue="1" operator="equal">
      <formula>"MaR"</formula>
    </cfRule>
    <cfRule type="cellIs" dxfId="74" priority="266" stopIfTrue="1" operator="equal">
      <formula>"ELE"</formula>
    </cfRule>
  </conditionalFormatting>
  <conditionalFormatting sqref="AH130">
    <cfRule type="cellIs" dxfId="73" priority="267" stopIfTrue="1" operator="equal">
      <formula>"MaR"</formula>
    </cfRule>
    <cfRule type="cellIs" dxfId="72" priority="268" stopIfTrue="1" operator="equal">
      <formula>"ELE"</formula>
    </cfRule>
  </conditionalFormatting>
  <conditionalFormatting sqref="AG97">
    <cfRule type="cellIs" dxfId="71" priority="277" stopIfTrue="1" operator="equal">
      <formula>"MaR"</formula>
    </cfRule>
    <cfRule type="cellIs" dxfId="70" priority="278" stopIfTrue="1" operator="equal">
      <formula>"ELE"</formula>
    </cfRule>
  </conditionalFormatting>
  <conditionalFormatting sqref="AH97">
    <cfRule type="cellIs" dxfId="69" priority="279" stopIfTrue="1" operator="equal">
      <formula>"MaR"</formula>
    </cfRule>
    <cfRule type="cellIs" dxfId="68" priority="280" stopIfTrue="1" operator="equal">
      <formula>"ELE"</formula>
    </cfRule>
  </conditionalFormatting>
  <conditionalFormatting sqref="AG111">
    <cfRule type="cellIs" dxfId="67" priority="273" stopIfTrue="1" operator="equal">
      <formula>"MaR"</formula>
    </cfRule>
    <cfRule type="cellIs" dxfId="66" priority="274" stopIfTrue="1" operator="equal">
      <formula>"ELE"</formula>
    </cfRule>
  </conditionalFormatting>
  <conditionalFormatting sqref="AH111">
    <cfRule type="cellIs" dxfId="65" priority="275" stopIfTrue="1" operator="equal">
      <formula>"MaR"</formula>
    </cfRule>
    <cfRule type="cellIs" dxfId="64" priority="276" stopIfTrue="1" operator="equal">
      <formula>"ELE"</formula>
    </cfRule>
  </conditionalFormatting>
  <conditionalFormatting sqref="AG143">
    <cfRule type="cellIs" dxfId="63" priority="261" stopIfTrue="1" operator="equal">
      <formula>"MaR"</formula>
    </cfRule>
    <cfRule type="cellIs" dxfId="62" priority="262" stopIfTrue="1" operator="equal">
      <formula>"ELE"</formula>
    </cfRule>
  </conditionalFormatting>
  <conditionalFormatting sqref="AH143">
    <cfRule type="cellIs" dxfId="61" priority="263" stopIfTrue="1" operator="equal">
      <formula>"MaR"</formula>
    </cfRule>
    <cfRule type="cellIs" dxfId="60" priority="264" stopIfTrue="1" operator="equal">
      <formula>"ELE"</formula>
    </cfRule>
  </conditionalFormatting>
  <conditionalFormatting sqref="AG170">
    <cfRule type="cellIs" dxfId="59" priority="241" stopIfTrue="1" operator="equal">
      <formula>"MaR"</formula>
    </cfRule>
    <cfRule type="cellIs" dxfId="58" priority="242" stopIfTrue="1" operator="equal">
      <formula>"ELE"</formula>
    </cfRule>
  </conditionalFormatting>
  <conditionalFormatting sqref="AH170">
    <cfRule type="cellIs" dxfId="57" priority="243" stopIfTrue="1" operator="equal">
      <formula>"MaR"</formula>
    </cfRule>
    <cfRule type="cellIs" dxfId="56" priority="244" stopIfTrue="1" operator="equal">
      <formula>"ELE"</formula>
    </cfRule>
  </conditionalFormatting>
  <conditionalFormatting sqref="AH88">
    <cfRule type="cellIs" dxfId="55" priority="235" stopIfTrue="1" operator="equal">
      <formula>"MaR"</formula>
    </cfRule>
    <cfRule type="cellIs" dxfId="54" priority="236" stopIfTrue="1" operator="equal">
      <formula>"ELE"</formula>
    </cfRule>
  </conditionalFormatting>
  <conditionalFormatting sqref="AG88">
    <cfRule type="cellIs" dxfId="53" priority="233" stopIfTrue="1" operator="equal">
      <formula>"MaR"</formula>
    </cfRule>
    <cfRule type="cellIs" dxfId="52" priority="234" stopIfTrue="1" operator="equal">
      <formula>"ELE"</formula>
    </cfRule>
  </conditionalFormatting>
  <conditionalFormatting sqref="AH209">
    <cfRule type="cellIs" dxfId="51" priority="167" stopIfTrue="1" operator="equal">
      <formula>"MaR"</formula>
    </cfRule>
    <cfRule type="cellIs" dxfId="50" priority="168" stopIfTrue="1" operator="equal">
      <formula>"ELE"</formula>
    </cfRule>
  </conditionalFormatting>
  <conditionalFormatting sqref="AG209">
    <cfRule type="cellIs" dxfId="49" priority="165" stopIfTrue="1" operator="equal">
      <formula>"MaR"</formula>
    </cfRule>
    <cfRule type="cellIs" dxfId="48" priority="166" stopIfTrue="1" operator="equal">
      <formula>"ELE"</formula>
    </cfRule>
  </conditionalFormatting>
  <conditionalFormatting sqref="AH5">
    <cfRule type="cellIs" dxfId="47" priority="99" stopIfTrue="1" operator="equal">
      <formula>"MaR"</formula>
    </cfRule>
    <cfRule type="cellIs" dxfId="46" priority="100" stopIfTrue="1" operator="equal">
      <formula>"ELE"</formula>
    </cfRule>
  </conditionalFormatting>
  <conditionalFormatting sqref="AG5">
    <cfRule type="cellIs" dxfId="45" priority="97" stopIfTrue="1" operator="equal">
      <formula>"MaR"</formula>
    </cfRule>
    <cfRule type="cellIs" dxfId="44" priority="98" stopIfTrue="1" operator="equal">
      <formula>"ELE"</formula>
    </cfRule>
  </conditionalFormatting>
  <conditionalFormatting sqref="AH19">
    <cfRule type="cellIs" dxfId="43" priority="95" stopIfTrue="1" operator="equal">
      <formula>"MaR"</formula>
    </cfRule>
    <cfRule type="cellIs" dxfId="42" priority="96" stopIfTrue="1" operator="equal">
      <formula>"ELE"</formula>
    </cfRule>
  </conditionalFormatting>
  <conditionalFormatting sqref="AG19">
    <cfRule type="cellIs" dxfId="41" priority="93" stopIfTrue="1" operator="equal">
      <formula>"MaR"</formula>
    </cfRule>
    <cfRule type="cellIs" dxfId="40" priority="94" stopIfTrue="1" operator="equal">
      <formula>"ELE"</formula>
    </cfRule>
  </conditionalFormatting>
  <conditionalFormatting sqref="AH28">
    <cfRule type="cellIs" dxfId="39" priority="91" stopIfTrue="1" operator="equal">
      <formula>"MaR"</formula>
    </cfRule>
    <cfRule type="cellIs" dxfId="38" priority="92" stopIfTrue="1" operator="equal">
      <formula>"ELE"</formula>
    </cfRule>
  </conditionalFormatting>
  <conditionalFormatting sqref="AG28">
    <cfRule type="cellIs" dxfId="37" priority="89" stopIfTrue="1" operator="equal">
      <formula>"MaR"</formula>
    </cfRule>
    <cfRule type="cellIs" dxfId="36" priority="90" stopIfTrue="1" operator="equal">
      <formula>"ELE"</formula>
    </cfRule>
  </conditionalFormatting>
  <conditionalFormatting sqref="AH42">
    <cfRule type="cellIs" dxfId="35" priority="87" stopIfTrue="1" operator="equal">
      <formula>"MaR"</formula>
    </cfRule>
    <cfRule type="cellIs" dxfId="34" priority="88" stopIfTrue="1" operator="equal">
      <formula>"ELE"</formula>
    </cfRule>
  </conditionalFormatting>
  <conditionalFormatting sqref="AG42">
    <cfRule type="cellIs" dxfId="33" priority="85" stopIfTrue="1" operator="equal">
      <formula>"MaR"</formula>
    </cfRule>
    <cfRule type="cellIs" dxfId="32" priority="86" stopIfTrue="1" operator="equal">
      <formula>"ELE"</formula>
    </cfRule>
  </conditionalFormatting>
  <conditionalFormatting sqref="AH51">
    <cfRule type="cellIs" dxfId="31" priority="83" stopIfTrue="1" operator="equal">
      <formula>"MaR"</formula>
    </cfRule>
    <cfRule type="cellIs" dxfId="30" priority="84" stopIfTrue="1" operator="equal">
      <formula>"ELE"</formula>
    </cfRule>
  </conditionalFormatting>
  <conditionalFormatting sqref="AG51">
    <cfRule type="cellIs" dxfId="29" priority="81" stopIfTrue="1" operator="equal">
      <formula>"MaR"</formula>
    </cfRule>
    <cfRule type="cellIs" dxfId="28" priority="82" stopIfTrue="1" operator="equal">
      <formula>"ELE"</formula>
    </cfRule>
  </conditionalFormatting>
  <conditionalFormatting sqref="AH65">
    <cfRule type="cellIs" dxfId="27" priority="79" stopIfTrue="1" operator="equal">
      <formula>"MaR"</formula>
    </cfRule>
    <cfRule type="cellIs" dxfId="26" priority="80" stopIfTrue="1" operator="equal">
      <formula>"ELE"</formula>
    </cfRule>
  </conditionalFormatting>
  <conditionalFormatting sqref="AG65">
    <cfRule type="cellIs" dxfId="25" priority="77" stopIfTrue="1" operator="equal">
      <formula>"MaR"</formula>
    </cfRule>
    <cfRule type="cellIs" dxfId="24" priority="78" stopIfTrue="1" operator="equal">
      <formula>"ELE"</formula>
    </cfRule>
  </conditionalFormatting>
  <conditionalFormatting sqref="AG151">
    <cfRule type="cellIs" dxfId="23" priority="69" stopIfTrue="1" operator="equal">
      <formula>"MaR"</formula>
    </cfRule>
    <cfRule type="cellIs" dxfId="22" priority="70" stopIfTrue="1" operator="equal">
      <formula>"ELE"</formula>
    </cfRule>
  </conditionalFormatting>
  <conditionalFormatting sqref="AH161">
    <cfRule type="cellIs" dxfId="21" priority="67" stopIfTrue="1" operator="equal">
      <formula>"MaR"</formula>
    </cfRule>
    <cfRule type="cellIs" dxfId="20" priority="68" stopIfTrue="1" operator="equal">
      <formula>"ELE"</formula>
    </cfRule>
  </conditionalFormatting>
  <conditionalFormatting sqref="AH151">
    <cfRule type="cellIs" dxfId="19" priority="71" stopIfTrue="1" operator="equal">
      <formula>"MaR"</formula>
    </cfRule>
    <cfRule type="cellIs" dxfId="18" priority="72" stopIfTrue="1" operator="equal">
      <formula>"ELE"</formula>
    </cfRule>
  </conditionalFormatting>
  <conditionalFormatting sqref="AG161">
    <cfRule type="cellIs" dxfId="17" priority="65" stopIfTrue="1" operator="equal">
      <formula>"MaR"</formula>
    </cfRule>
    <cfRule type="cellIs" dxfId="16" priority="66" stopIfTrue="1" operator="equal">
      <formula>"ELE"</formula>
    </cfRule>
  </conditionalFormatting>
  <conditionalFormatting sqref="AH177">
    <cfRule type="cellIs" dxfId="15" priority="63" stopIfTrue="1" operator="equal">
      <formula>"MaR"</formula>
    </cfRule>
    <cfRule type="cellIs" dxfId="14" priority="64" stopIfTrue="1" operator="equal">
      <formula>"ELE"</formula>
    </cfRule>
  </conditionalFormatting>
  <conditionalFormatting sqref="AG177">
    <cfRule type="cellIs" dxfId="13" priority="61" stopIfTrue="1" operator="equal">
      <formula>"MaR"</formula>
    </cfRule>
    <cfRule type="cellIs" dxfId="12" priority="62" stopIfTrue="1" operator="equal">
      <formula>"ELE"</formula>
    </cfRule>
  </conditionalFormatting>
  <conditionalFormatting sqref="AH193">
    <cfRule type="cellIs" dxfId="11" priority="59" stopIfTrue="1" operator="equal">
      <formula>"MaR"</formula>
    </cfRule>
    <cfRule type="cellIs" dxfId="10" priority="60" stopIfTrue="1" operator="equal">
      <formula>"ELE"</formula>
    </cfRule>
  </conditionalFormatting>
  <conditionalFormatting sqref="AG193">
    <cfRule type="cellIs" dxfId="9" priority="57" stopIfTrue="1" operator="equal">
      <formula>"MaR"</formula>
    </cfRule>
    <cfRule type="cellIs" dxfId="8" priority="58" stopIfTrue="1" operator="equal">
      <formula>"ELE"</formula>
    </cfRule>
  </conditionalFormatting>
  <conditionalFormatting sqref="AG186">
    <cfRule type="cellIs" dxfId="7" priority="53" stopIfTrue="1" operator="equal">
      <formula>"MaR"</formula>
    </cfRule>
    <cfRule type="cellIs" dxfId="6" priority="54" stopIfTrue="1" operator="equal">
      <formula>"ELE"</formula>
    </cfRule>
  </conditionalFormatting>
  <conditionalFormatting sqref="AH186">
    <cfRule type="cellIs" dxfId="5" priority="55" stopIfTrue="1" operator="equal">
      <formula>"MaR"</formula>
    </cfRule>
    <cfRule type="cellIs" dxfId="4" priority="56" stopIfTrue="1" operator="equal">
      <formula>"ELE"</formula>
    </cfRule>
  </conditionalFormatting>
  <conditionalFormatting sqref="AG259:AH262">
    <cfRule type="cellIs" dxfId="3" priority="51" stopIfTrue="1" operator="equal">
      <formula>"MaR"</formula>
    </cfRule>
    <cfRule type="cellIs" dxfId="2" priority="52" stopIfTrue="1" operator="equal">
      <formula>"ELE"</formula>
    </cfRule>
  </conditionalFormatting>
  <conditionalFormatting sqref="AG267:AH268">
    <cfRule type="cellIs" dxfId="1" priority="1" stopIfTrue="1" operator="equal">
      <formula>"MaR"</formula>
    </cfRule>
    <cfRule type="cellIs" dxfId="0" priority="2" stopIfTrue="1" operator="equal">
      <formula>"ELE"</formula>
    </cfRule>
  </conditionalFormatting>
  <printOptions horizontalCentered="1"/>
  <pageMargins left="0.70866141732283472" right="0.70866141732283472" top="1.1417322834645669" bottom="0.94488188976377963" header="0.31496062992125984" footer="0.31496062992125984"/>
  <pageSetup paperSize="8" scale="47" fitToHeight="0" orientation="landscape" r:id="rId1"/>
  <headerFooter alignWithMargins="0">
    <oddHeader>&amp;L&amp;"Arial,Obyčejné"&amp;10Příloha č. 2 - Tabulka zařízení VZT&amp;C&amp;"Arial,Tučné"TABULKA ZAŘÍZENÍ VZDUCHOTECHNIKY &amp;R&amp;"Arial,Tučné"&amp;11Název akce:   Ostrava - Ostravská univerzita, LERCO - VZT &amp;"Arial,Obyčejné"&amp;10
Číslo akce: P22P235</oddHeader>
    <oddFooter>&amp;L&amp;"Arial CE,Obyčejné"&amp;10AZ KLIMA a.s.&amp;C&amp;"Arial CE,Obyčejné"&amp;10&amp;P/&amp;N&amp;R&amp;"Arial CE,Obyčejné"&amp;10Vypracoval: Ing. Zdeněk Říha
Dne: 12/2022</oddFooter>
  </headerFooter>
  <colBreaks count="1" manualBreakCount="1">
    <brk id="27" max="321" man="1"/>
  </colBreaks>
  <ignoredErrors>
    <ignoredError sqref="AC74:AC75 AC11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51F5C-DD86-4207-B2E3-2B3664A3CFEA}">
  <sheetPr>
    <pageSetUpPr fitToPage="1"/>
  </sheetPr>
  <dimension ref="A1:E220"/>
  <sheetViews>
    <sheetView tabSelected="1" view="pageLayout" topLeftCell="A165" zoomScaleNormal="85" workbookViewId="0">
      <selection activeCell="B187" sqref="B187"/>
    </sheetView>
  </sheetViews>
  <sheetFormatPr defaultRowHeight="15.75" x14ac:dyDescent="0.25"/>
  <cols>
    <col min="1" max="1" width="16.77734375" style="131" customWidth="1"/>
    <col min="2" max="2" width="48.77734375" style="131" customWidth="1"/>
    <col min="3" max="3" width="9" style="138" customWidth="1"/>
    <col min="4" max="4" width="40" style="131" customWidth="1"/>
  </cols>
  <sheetData>
    <row r="1" spans="1:5" ht="45.75" customHeight="1" thickBot="1" x14ac:dyDescent="0.3">
      <c r="A1" s="135" t="s">
        <v>141</v>
      </c>
      <c r="B1" s="134" t="s">
        <v>140</v>
      </c>
      <c r="C1" s="139" t="s">
        <v>139</v>
      </c>
      <c r="D1" s="133" t="s">
        <v>21</v>
      </c>
    </row>
    <row r="2" spans="1:5" ht="16.5" thickBot="1" x14ac:dyDescent="0.3">
      <c r="A2" s="353" t="s">
        <v>142</v>
      </c>
      <c r="B2" s="354"/>
      <c r="C2" s="354"/>
      <c r="D2" s="355"/>
    </row>
    <row r="3" spans="1:5" x14ac:dyDescent="0.25">
      <c r="A3" s="181" t="s">
        <v>143</v>
      </c>
      <c r="B3" s="182" t="s">
        <v>138</v>
      </c>
      <c r="C3" s="359" t="s">
        <v>171</v>
      </c>
      <c r="D3" s="132" t="s">
        <v>136</v>
      </c>
    </row>
    <row r="4" spans="1:5" x14ac:dyDescent="0.25">
      <c r="A4" s="183" t="s">
        <v>144</v>
      </c>
      <c r="B4" s="130" t="s">
        <v>138</v>
      </c>
      <c r="C4" s="364"/>
      <c r="D4" s="140" t="s">
        <v>136</v>
      </c>
    </row>
    <row r="5" spans="1:5" x14ac:dyDescent="0.25">
      <c r="A5" s="183" t="s">
        <v>145</v>
      </c>
      <c r="B5" s="130" t="s">
        <v>138</v>
      </c>
      <c r="C5" s="349" t="s">
        <v>172</v>
      </c>
      <c r="D5" s="140" t="s">
        <v>136</v>
      </c>
    </row>
    <row r="6" spans="1:5" x14ac:dyDescent="0.25">
      <c r="A6" s="183" t="s">
        <v>146</v>
      </c>
      <c r="B6" s="130" t="s">
        <v>138</v>
      </c>
      <c r="C6" s="349"/>
      <c r="D6" s="140" t="s">
        <v>136</v>
      </c>
    </row>
    <row r="7" spans="1:5" x14ac:dyDescent="0.25">
      <c r="A7" s="183" t="s">
        <v>147</v>
      </c>
      <c r="B7" s="130" t="s">
        <v>138</v>
      </c>
      <c r="C7" s="349"/>
      <c r="D7" s="140" t="s">
        <v>136</v>
      </c>
    </row>
    <row r="8" spans="1:5" x14ac:dyDescent="0.25">
      <c r="A8" s="183" t="s">
        <v>148</v>
      </c>
      <c r="B8" s="130" t="s">
        <v>138</v>
      </c>
      <c r="C8" s="349"/>
      <c r="D8" s="140" t="s">
        <v>136</v>
      </c>
    </row>
    <row r="9" spans="1:5" x14ac:dyDescent="0.25">
      <c r="A9" s="183" t="s">
        <v>149</v>
      </c>
      <c r="B9" s="130" t="s">
        <v>138</v>
      </c>
      <c r="C9" s="349" t="s">
        <v>173</v>
      </c>
      <c r="D9" s="140" t="s">
        <v>136</v>
      </c>
    </row>
    <row r="10" spans="1:5" x14ac:dyDescent="0.25">
      <c r="A10" s="183" t="s">
        <v>150</v>
      </c>
      <c r="B10" s="130" t="s">
        <v>138</v>
      </c>
      <c r="C10" s="349"/>
      <c r="D10" s="140" t="s">
        <v>136</v>
      </c>
    </row>
    <row r="11" spans="1:5" x14ac:dyDescent="0.25">
      <c r="A11" s="183" t="s">
        <v>151</v>
      </c>
      <c r="B11" s="130" t="s">
        <v>138</v>
      </c>
      <c r="C11" s="349"/>
      <c r="D11" s="140" t="s">
        <v>136</v>
      </c>
    </row>
    <row r="12" spans="1:5" x14ac:dyDescent="0.25">
      <c r="A12" s="183" t="s">
        <v>152</v>
      </c>
      <c r="B12" s="130" t="s">
        <v>138</v>
      </c>
      <c r="C12" s="349"/>
      <c r="D12" s="140" t="s">
        <v>136</v>
      </c>
      <c r="E12" s="131"/>
    </row>
    <row r="13" spans="1:5" x14ac:dyDescent="0.25">
      <c r="A13" s="183" t="s">
        <v>153</v>
      </c>
      <c r="B13" s="130" t="s">
        <v>137</v>
      </c>
      <c r="C13" s="349" t="s">
        <v>171</v>
      </c>
      <c r="D13" s="140" t="s">
        <v>136</v>
      </c>
    </row>
    <row r="14" spans="1:5" x14ac:dyDescent="0.25">
      <c r="A14" s="183" t="s">
        <v>154</v>
      </c>
      <c r="B14" s="130" t="s">
        <v>137</v>
      </c>
      <c r="C14" s="349"/>
      <c r="D14" s="140" t="s">
        <v>136</v>
      </c>
    </row>
    <row r="15" spans="1:5" x14ac:dyDescent="0.25">
      <c r="A15" s="183" t="s">
        <v>155</v>
      </c>
      <c r="B15" s="130" t="s">
        <v>137</v>
      </c>
      <c r="C15" s="349"/>
      <c r="D15" s="140" t="s">
        <v>136</v>
      </c>
    </row>
    <row r="16" spans="1:5" x14ac:dyDescent="0.25">
      <c r="A16" s="183" t="s">
        <v>156</v>
      </c>
      <c r="B16" s="130" t="s">
        <v>137</v>
      </c>
      <c r="C16" s="349"/>
      <c r="D16" s="140" t="s">
        <v>136</v>
      </c>
    </row>
    <row r="17" spans="1:4" x14ac:dyDescent="0.25">
      <c r="A17" s="183" t="s">
        <v>157</v>
      </c>
      <c r="B17" s="130" t="s">
        <v>137</v>
      </c>
      <c r="C17" s="349" t="s">
        <v>172</v>
      </c>
      <c r="D17" s="140" t="s">
        <v>136</v>
      </c>
    </row>
    <row r="18" spans="1:4" x14ac:dyDescent="0.25">
      <c r="A18" s="183" t="s">
        <v>158</v>
      </c>
      <c r="B18" s="130" t="s">
        <v>137</v>
      </c>
      <c r="C18" s="349"/>
      <c r="D18" s="140" t="s">
        <v>136</v>
      </c>
    </row>
    <row r="19" spans="1:4" x14ac:dyDescent="0.25">
      <c r="A19" s="183" t="s">
        <v>159</v>
      </c>
      <c r="B19" s="130" t="s">
        <v>137</v>
      </c>
      <c r="C19" s="349"/>
      <c r="D19" s="140" t="s">
        <v>136</v>
      </c>
    </row>
    <row r="20" spans="1:4" x14ac:dyDescent="0.25">
      <c r="A20" s="183" t="s">
        <v>160</v>
      </c>
      <c r="B20" s="130" t="s">
        <v>137</v>
      </c>
      <c r="C20" s="349"/>
      <c r="D20" s="140" t="s">
        <v>136</v>
      </c>
    </row>
    <row r="21" spans="1:4" x14ac:dyDescent="0.25">
      <c r="A21" s="183" t="s">
        <v>161</v>
      </c>
      <c r="B21" s="130" t="s">
        <v>137</v>
      </c>
      <c r="C21" s="349"/>
      <c r="D21" s="140" t="s">
        <v>136</v>
      </c>
    </row>
    <row r="22" spans="1:4" x14ac:dyDescent="0.25">
      <c r="A22" s="183" t="s">
        <v>162</v>
      </c>
      <c r="B22" s="130" t="s">
        <v>137</v>
      </c>
      <c r="C22" s="349" t="s">
        <v>173</v>
      </c>
      <c r="D22" s="140" t="s">
        <v>136</v>
      </c>
    </row>
    <row r="23" spans="1:4" x14ac:dyDescent="0.25">
      <c r="A23" s="183" t="s">
        <v>163</v>
      </c>
      <c r="B23" s="130" t="s">
        <v>137</v>
      </c>
      <c r="C23" s="349"/>
      <c r="D23" s="140" t="s">
        <v>136</v>
      </c>
    </row>
    <row r="24" spans="1:4" x14ac:dyDescent="0.25">
      <c r="A24" s="183" t="s">
        <v>164</v>
      </c>
      <c r="B24" s="130" t="s">
        <v>137</v>
      </c>
      <c r="C24" s="349"/>
      <c r="D24" s="140" t="s">
        <v>136</v>
      </c>
    </row>
    <row r="25" spans="1:4" x14ac:dyDescent="0.25">
      <c r="A25" s="183" t="s">
        <v>165</v>
      </c>
      <c r="B25" s="130" t="s">
        <v>137</v>
      </c>
      <c r="C25" s="349"/>
      <c r="D25" s="140" t="s">
        <v>136</v>
      </c>
    </row>
    <row r="26" spans="1:4" x14ac:dyDescent="0.25">
      <c r="A26" s="183" t="s">
        <v>166</v>
      </c>
      <c r="B26" s="130" t="s">
        <v>137</v>
      </c>
      <c r="C26" s="349"/>
      <c r="D26" s="140" t="s">
        <v>136</v>
      </c>
    </row>
    <row r="27" spans="1:4" x14ac:dyDescent="0.25">
      <c r="A27" s="183" t="s">
        <v>167</v>
      </c>
      <c r="B27" s="130" t="s">
        <v>137</v>
      </c>
      <c r="C27" s="349"/>
      <c r="D27" s="140" t="s">
        <v>136</v>
      </c>
    </row>
    <row r="28" spans="1:4" x14ac:dyDescent="0.25">
      <c r="A28" s="183" t="s">
        <v>168</v>
      </c>
      <c r="B28" s="130" t="s">
        <v>138</v>
      </c>
      <c r="C28" s="349" t="s">
        <v>289</v>
      </c>
      <c r="D28" s="140" t="s">
        <v>136</v>
      </c>
    </row>
    <row r="29" spans="1:4" x14ac:dyDescent="0.25">
      <c r="A29" s="183" t="s">
        <v>169</v>
      </c>
      <c r="B29" s="130" t="s">
        <v>138</v>
      </c>
      <c r="C29" s="349"/>
      <c r="D29" s="140" t="s">
        <v>136</v>
      </c>
    </row>
    <row r="30" spans="1:4" x14ac:dyDescent="0.25">
      <c r="A30" s="183" t="s">
        <v>170</v>
      </c>
      <c r="B30" s="130" t="s">
        <v>138</v>
      </c>
      <c r="C30" s="349"/>
      <c r="D30" s="140" t="s">
        <v>136</v>
      </c>
    </row>
    <row r="31" spans="1:4" x14ac:dyDescent="0.25">
      <c r="A31" s="183" t="s">
        <v>283</v>
      </c>
      <c r="B31" s="130" t="s">
        <v>138</v>
      </c>
      <c r="C31" s="349"/>
      <c r="D31" s="140" t="s">
        <v>136</v>
      </c>
    </row>
    <row r="32" spans="1:4" x14ac:dyDescent="0.25">
      <c r="A32" s="183" t="s">
        <v>284</v>
      </c>
      <c r="B32" s="130" t="s">
        <v>137</v>
      </c>
      <c r="C32" s="349"/>
      <c r="D32" s="140" t="s">
        <v>136</v>
      </c>
    </row>
    <row r="33" spans="1:4" x14ac:dyDescent="0.25">
      <c r="A33" s="183" t="s">
        <v>285</v>
      </c>
      <c r="B33" s="130" t="s">
        <v>137</v>
      </c>
      <c r="C33" s="349"/>
      <c r="D33" s="140" t="s">
        <v>136</v>
      </c>
    </row>
    <row r="34" spans="1:4" x14ac:dyDescent="0.25">
      <c r="A34" s="183" t="s">
        <v>286</v>
      </c>
      <c r="B34" s="130" t="s">
        <v>137</v>
      </c>
      <c r="C34" s="349"/>
      <c r="D34" s="140" t="s">
        <v>136</v>
      </c>
    </row>
    <row r="35" spans="1:4" x14ac:dyDescent="0.25">
      <c r="A35" s="183" t="s">
        <v>287</v>
      </c>
      <c r="B35" s="130" t="s">
        <v>137</v>
      </c>
      <c r="C35" s="349"/>
      <c r="D35" s="140" t="s">
        <v>136</v>
      </c>
    </row>
    <row r="36" spans="1:4" x14ac:dyDescent="0.25">
      <c r="A36" s="183" t="s">
        <v>288</v>
      </c>
      <c r="B36" s="130" t="s">
        <v>137</v>
      </c>
      <c r="C36" s="349"/>
      <c r="D36" s="140" t="s">
        <v>136</v>
      </c>
    </row>
    <row r="37" spans="1:4" ht="16.5" thickBot="1" x14ac:dyDescent="0.3">
      <c r="A37" s="184" t="s">
        <v>290</v>
      </c>
      <c r="B37" s="141" t="s">
        <v>137</v>
      </c>
      <c r="C37" s="350"/>
      <c r="D37" s="142" t="s">
        <v>136</v>
      </c>
    </row>
    <row r="38" spans="1:4" x14ac:dyDescent="0.25">
      <c r="A38" s="136"/>
      <c r="D38" s="137"/>
    </row>
    <row r="39" spans="1:4" x14ac:dyDescent="0.25">
      <c r="A39" s="136"/>
      <c r="C39" s="365"/>
      <c r="D39" s="137"/>
    </row>
    <row r="40" spans="1:4" ht="16.5" thickBot="1" x14ac:dyDescent="0.3">
      <c r="A40" s="136"/>
      <c r="C40" s="365"/>
      <c r="D40" s="137"/>
    </row>
    <row r="41" spans="1:4" ht="32.25" thickBot="1" x14ac:dyDescent="0.3">
      <c r="A41" s="135" t="s">
        <v>141</v>
      </c>
      <c r="B41" s="134" t="s">
        <v>140</v>
      </c>
      <c r="C41" s="139" t="s">
        <v>139</v>
      </c>
      <c r="D41" s="133" t="s">
        <v>21</v>
      </c>
    </row>
    <row r="42" spans="1:4" ht="16.5" thickBot="1" x14ac:dyDescent="0.3">
      <c r="A42" s="353" t="s">
        <v>174</v>
      </c>
      <c r="B42" s="354"/>
      <c r="C42" s="354"/>
      <c r="D42" s="355"/>
    </row>
    <row r="43" spans="1:4" x14ac:dyDescent="0.25">
      <c r="A43" s="181" t="s">
        <v>175</v>
      </c>
      <c r="B43" s="182" t="s">
        <v>138</v>
      </c>
      <c r="C43" s="359" t="s">
        <v>171</v>
      </c>
      <c r="D43" s="132" t="s">
        <v>136</v>
      </c>
    </row>
    <row r="44" spans="1:4" x14ac:dyDescent="0.25">
      <c r="A44" s="183" t="s">
        <v>176</v>
      </c>
      <c r="B44" s="130" t="s">
        <v>138</v>
      </c>
      <c r="C44" s="364"/>
      <c r="D44" s="140" t="s">
        <v>136</v>
      </c>
    </row>
    <row r="45" spans="1:4" x14ac:dyDescent="0.25">
      <c r="A45" s="183" t="s">
        <v>177</v>
      </c>
      <c r="B45" s="130" t="s">
        <v>138</v>
      </c>
      <c r="C45" s="349"/>
      <c r="D45" s="140" t="s">
        <v>136</v>
      </c>
    </row>
    <row r="46" spans="1:4" x14ac:dyDescent="0.25">
      <c r="A46" s="183" t="s">
        <v>178</v>
      </c>
      <c r="B46" s="130" t="s">
        <v>138</v>
      </c>
      <c r="C46" s="349" t="s">
        <v>172</v>
      </c>
      <c r="D46" s="140" t="s">
        <v>136</v>
      </c>
    </row>
    <row r="47" spans="1:4" x14ac:dyDescent="0.25">
      <c r="A47" s="183" t="s">
        <v>179</v>
      </c>
      <c r="B47" s="130" t="s">
        <v>138</v>
      </c>
      <c r="C47" s="349"/>
      <c r="D47" s="140" t="s">
        <v>136</v>
      </c>
    </row>
    <row r="48" spans="1:4" x14ac:dyDescent="0.25">
      <c r="A48" s="183" t="s">
        <v>180</v>
      </c>
      <c r="B48" s="130" t="s">
        <v>138</v>
      </c>
      <c r="C48" s="349"/>
      <c r="D48" s="140" t="s">
        <v>136</v>
      </c>
    </row>
    <row r="49" spans="1:4" x14ac:dyDescent="0.25">
      <c r="A49" s="183" t="s">
        <v>181</v>
      </c>
      <c r="B49" s="130" t="s">
        <v>138</v>
      </c>
      <c r="C49" s="349"/>
      <c r="D49" s="140" t="s">
        <v>136</v>
      </c>
    </row>
    <row r="50" spans="1:4" x14ac:dyDescent="0.25">
      <c r="A50" s="183" t="s">
        <v>182</v>
      </c>
      <c r="B50" s="130" t="s">
        <v>138</v>
      </c>
      <c r="C50" s="349" t="s">
        <v>173</v>
      </c>
      <c r="D50" s="140" t="s">
        <v>136</v>
      </c>
    </row>
    <row r="51" spans="1:4" x14ac:dyDescent="0.25">
      <c r="A51" s="183" t="s">
        <v>183</v>
      </c>
      <c r="B51" s="130" t="s">
        <v>138</v>
      </c>
      <c r="C51" s="349"/>
      <c r="D51" s="140" t="s">
        <v>136</v>
      </c>
    </row>
    <row r="52" spans="1:4" x14ac:dyDescent="0.25">
      <c r="A52" s="183" t="s">
        <v>184</v>
      </c>
      <c r="B52" s="130" t="s">
        <v>138</v>
      </c>
      <c r="C52" s="349"/>
      <c r="D52" s="140" t="s">
        <v>136</v>
      </c>
    </row>
    <row r="53" spans="1:4" x14ac:dyDescent="0.25">
      <c r="A53" s="183" t="s">
        <v>185</v>
      </c>
      <c r="B53" s="130" t="s">
        <v>138</v>
      </c>
      <c r="C53" s="349"/>
      <c r="D53" s="140" t="s">
        <v>136</v>
      </c>
    </row>
    <row r="54" spans="1:4" x14ac:dyDescent="0.25">
      <c r="A54" s="183" t="s">
        <v>186</v>
      </c>
      <c r="B54" s="130" t="s">
        <v>137</v>
      </c>
      <c r="C54" s="349" t="s">
        <v>171</v>
      </c>
      <c r="D54" s="140" t="s">
        <v>136</v>
      </c>
    </row>
    <row r="55" spans="1:4" x14ac:dyDescent="0.25">
      <c r="A55" s="183" t="s">
        <v>187</v>
      </c>
      <c r="B55" s="130" t="s">
        <v>137</v>
      </c>
      <c r="C55" s="349"/>
      <c r="D55" s="140" t="s">
        <v>136</v>
      </c>
    </row>
    <row r="56" spans="1:4" x14ac:dyDescent="0.25">
      <c r="A56" s="183" t="s">
        <v>188</v>
      </c>
      <c r="B56" s="130" t="s">
        <v>137</v>
      </c>
      <c r="C56" s="349"/>
      <c r="D56" s="140" t="s">
        <v>136</v>
      </c>
    </row>
    <row r="57" spans="1:4" x14ac:dyDescent="0.25">
      <c r="A57" s="183" t="s">
        <v>189</v>
      </c>
      <c r="B57" s="130" t="s">
        <v>137</v>
      </c>
      <c r="C57" s="349"/>
      <c r="D57" s="140" t="s">
        <v>136</v>
      </c>
    </row>
    <row r="58" spans="1:4" x14ac:dyDescent="0.25">
      <c r="A58" s="183" t="s">
        <v>190</v>
      </c>
      <c r="B58" s="130" t="s">
        <v>137</v>
      </c>
      <c r="C58" s="349"/>
      <c r="D58" s="140" t="s">
        <v>136</v>
      </c>
    </row>
    <row r="59" spans="1:4" x14ac:dyDescent="0.25">
      <c r="A59" s="183" t="s">
        <v>191</v>
      </c>
      <c r="B59" s="130" t="s">
        <v>137</v>
      </c>
      <c r="C59" s="349"/>
      <c r="D59" s="140" t="s">
        <v>136</v>
      </c>
    </row>
    <row r="60" spans="1:4" x14ac:dyDescent="0.25">
      <c r="A60" s="183" t="s">
        <v>192</v>
      </c>
      <c r="B60" s="130" t="s">
        <v>137</v>
      </c>
      <c r="C60" s="349" t="s">
        <v>172</v>
      </c>
      <c r="D60" s="140" t="s">
        <v>136</v>
      </c>
    </row>
    <row r="61" spans="1:4" x14ac:dyDescent="0.25">
      <c r="A61" s="183" t="s">
        <v>193</v>
      </c>
      <c r="B61" s="130" t="s">
        <v>137</v>
      </c>
      <c r="C61" s="349"/>
      <c r="D61" s="140" t="s">
        <v>136</v>
      </c>
    </row>
    <row r="62" spans="1:4" x14ac:dyDescent="0.25">
      <c r="A62" s="183" t="s">
        <v>194</v>
      </c>
      <c r="B62" s="130" t="s">
        <v>137</v>
      </c>
      <c r="C62" s="349"/>
      <c r="D62" s="140" t="s">
        <v>136</v>
      </c>
    </row>
    <row r="63" spans="1:4" x14ac:dyDescent="0.25">
      <c r="A63" s="183" t="s">
        <v>195</v>
      </c>
      <c r="B63" s="130" t="s">
        <v>137</v>
      </c>
      <c r="C63" s="349"/>
      <c r="D63" s="140" t="s">
        <v>136</v>
      </c>
    </row>
    <row r="64" spans="1:4" x14ac:dyDescent="0.25">
      <c r="A64" s="183" t="s">
        <v>196</v>
      </c>
      <c r="B64" s="130" t="s">
        <v>137</v>
      </c>
      <c r="C64" s="349"/>
      <c r="D64" s="140" t="s">
        <v>136</v>
      </c>
    </row>
    <row r="65" spans="1:4" x14ac:dyDescent="0.25">
      <c r="A65" s="183" t="s">
        <v>197</v>
      </c>
      <c r="B65" s="130" t="s">
        <v>137</v>
      </c>
      <c r="C65" s="349"/>
      <c r="D65" s="140" t="s">
        <v>136</v>
      </c>
    </row>
    <row r="66" spans="1:4" x14ac:dyDescent="0.25">
      <c r="A66" s="183" t="s">
        <v>198</v>
      </c>
      <c r="B66" s="130" t="s">
        <v>137</v>
      </c>
      <c r="C66" s="349" t="s">
        <v>173</v>
      </c>
      <c r="D66" s="140" t="s">
        <v>136</v>
      </c>
    </row>
    <row r="67" spans="1:4" x14ac:dyDescent="0.25">
      <c r="A67" s="183" t="s">
        <v>199</v>
      </c>
      <c r="B67" s="130" t="s">
        <v>137</v>
      </c>
      <c r="C67" s="349"/>
      <c r="D67" s="140" t="s">
        <v>136</v>
      </c>
    </row>
    <row r="68" spans="1:4" x14ac:dyDescent="0.25">
      <c r="A68" s="183" t="s">
        <v>200</v>
      </c>
      <c r="B68" s="130" t="s">
        <v>137</v>
      </c>
      <c r="C68" s="349"/>
      <c r="D68" s="140" t="s">
        <v>136</v>
      </c>
    </row>
    <row r="69" spans="1:4" x14ac:dyDescent="0.25">
      <c r="A69" s="183" t="s">
        <v>201</v>
      </c>
      <c r="B69" s="130" t="s">
        <v>137</v>
      </c>
      <c r="C69" s="349"/>
      <c r="D69" s="140" t="s">
        <v>136</v>
      </c>
    </row>
    <row r="70" spans="1:4" x14ac:dyDescent="0.25">
      <c r="A70" s="183" t="s">
        <v>202</v>
      </c>
      <c r="B70" s="130" t="s">
        <v>137</v>
      </c>
      <c r="C70" s="349"/>
      <c r="D70" s="140" t="s">
        <v>136</v>
      </c>
    </row>
    <row r="71" spans="1:4" x14ac:dyDescent="0.25">
      <c r="A71" s="183" t="s">
        <v>203</v>
      </c>
      <c r="B71" s="130" t="s">
        <v>137</v>
      </c>
      <c r="C71" s="349"/>
      <c r="D71" s="140" t="s">
        <v>136</v>
      </c>
    </row>
    <row r="72" spans="1:4" x14ac:dyDescent="0.25">
      <c r="A72" s="183" t="s">
        <v>204</v>
      </c>
      <c r="B72" s="130" t="s">
        <v>137</v>
      </c>
      <c r="C72" s="349"/>
      <c r="D72" s="140" t="s">
        <v>136</v>
      </c>
    </row>
    <row r="73" spans="1:4" x14ac:dyDescent="0.25">
      <c r="A73" s="183" t="s">
        <v>205</v>
      </c>
      <c r="B73" s="130" t="s">
        <v>138</v>
      </c>
      <c r="C73" s="360" t="s">
        <v>289</v>
      </c>
      <c r="D73" s="140" t="s">
        <v>136</v>
      </c>
    </row>
    <row r="74" spans="1:4" x14ac:dyDescent="0.25">
      <c r="A74" s="183" t="s">
        <v>206</v>
      </c>
      <c r="B74" s="130" t="s">
        <v>138</v>
      </c>
      <c r="C74" s="361"/>
      <c r="D74" s="140" t="s">
        <v>136</v>
      </c>
    </row>
    <row r="75" spans="1:4" x14ac:dyDescent="0.25">
      <c r="A75" s="183" t="s">
        <v>207</v>
      </c>
      <c r="B75" s="130" t="s">
        <v>138</v>
      </c>
      <c r="C75" s="361"/>
      <c r="D75" s="140" t="s">
        <v>136</v>
      </c>
    </row>
    <row r="76" spans="1:4" x14ac:dyDescent="0.25">
      <c r="A76" s="183" t="s">
        <v>208</v>
      </c>
      <c r="B76" s="130" t="s">
        <v>138</v>
      </c>
      <c r="C76" s="361"/>
      <c r="D76" s="140" t="s">
        <v>136</v>
      </c>
    </row>
    <row r="77" spans="1:4" x14ac:dyDescent="0.25">
      <c r="A77" s="183" t="s">
        <v>209</v>
      </c>
      <c r="B77" s="130" t="s">
        <v>137</v>
      </c>
      <c r="C77" s="361"/>
      <c r="D77" s="140" t="s">
        <v>136</v>
      </c>
    </row>
    <row r="78" spans="1:4" x14ac:dyDescent="0.25">
      <c r="A78" s="183" t="s">
        <v>210</v>
      </c>
      <c r="B78" s="130" t="s">
        <v>137</v>
      </c>
      <c r="C78" s="361"/>
      <c r="D78" s="140" t="s">
        <v>136</v>
      </c>
    </row>
    <row r="79" spans="1:4" x14ac:dyDescent="0.25">
      <c r="A79" s="183" t="s">
        <v>211</v>
      </c>
      <c r="B79" s="130" t="s">
        <v>137</v>
      </c>
      <c r="C79" s="361"/>
      <c r="D79" s="140" t="s">
        <v>136</v>
      </c>
    </row>
    <row r="80" spans="1:4" x14ac:dyDescent="0.25">
      <c r="A80" s="183" t="s">
        <v>291</v>
      </c>
      <c r="B80" s="130" t="s">
        <v>137</v>
      </c>
      <c r="C80" s="361"/>
      <c r="D80" s="140" t="s">
        <v>136</v>
      </c>
    </row>
    <row r="81" spans="1:4" x14ac:dyDescent="0.25">
      <c r="A81" s="183" t="s">
        <v>292</v>
      </c>
      <c r="B81" s="130" t="s">
        <v>137</v>
      </c>
      <c r="C81" s="361"/>
      <c r="D81" s="140" t="s">
        <v>136</v>
      </c>
    </row>
    <row r="82" spans="1:4" x14ac:dyDescent="0.25">
      <c r="A82" s="183" t="s">
        <v>293</v>
      </c>
      <c r="B82" s="130" t="s">
        <v>137</v>
      </c>
      <c r="C82" s="361"/>
      <c r="D82" s="140" t="s">
        <v>136</v>
      </c>
    </row>
    <row r="83" spans="1:4" x14ac:dyDescent="0.25">
      <c r="A83" s="183" t="s">
        <v>294</v>
      </c>
      <c r="B83" s="130" t="s">
        <v>137</v>
      </c>
      <c r="C83" s="361"/>
      <c r="D83" s="140" t="s">
        <v>136</v>
      </c>
    </row>
    <row r="84" spans="1:4" ht="16.5" thickBot="1" x14ac:dyDescent="0.3">
      <c r="A84" s="194" t="s">
        <v>295</v>
      </c>
      <c r="B84" s="195" t="s">
        <v>137</v>
      </c>
      <c r="C84" s="362"/>
      <c r="D84" s="196" t="s">
        <v>136</v>
      </c>
    </row>
    <row r="85" spans="1:4" x14ac:dyDescent="0.25">
      <c r="A85" s="136"/>
      <c r="D85" s="137"/>
    </row>
    <row r="86" spans="1:4" x14ac:dyDescent="0.25">
      <c r="A86" s="136"/>
      <c r="D86" s="137"/>
    </row>
    <row r="87" spans="1:4" ht="16.5" thickBot="1" x14ac:dyDescent="0.3">
      <c r="A87" s="136"/>
      <c r="D87" s="137"/>
    </row>
    <row r="88" spans="1:4" ht="32.25" thickBot="1" x14ac:dyDescent="0.3">
      <c r="A88" s="135" t="s">
        <v>141</v>
      </c>
      <c r="B88" s="134" t="s">
        <v>140</v>
      </c>
      <c r="C88" s="139" t="s">
        <v>139</v>
      </c>
      <c r="D88" s="133" t="s">
        <v>21</v>
      </c>
    </row>
    <row r="89" spans="1:4" ht="16.5" thickBot="1" x14ac:dyDescent="0.3">
      <c r="A89" s="353" t="s">
        <v>218</v>
      </c>
      <c r="B89" s="354"/>
      <c r="C89" s="354"/>
      <c r="D89" s="355"/>
    </row>
    <row r="90" spans="1:4" x14ac:dyDescent="0.25">
      <c r="A90" s="181" t="s">
        <v>212</v>
      </c>
      <c r="B90" s="182" t="s">
        <v>138</v>
      </c>
      <c r="C90" s="359" t="s">
        <v>171</v>
      </c>
      <c r="D90" s="132" t="s">
        <v>136</v>
      </c>
    </row>
    <row r="91" spans="1:4" x14ac:dyDescent="0.25">
      <c r="A91" s="183" t="s">
        <v>213</v>
      </c>
      <c r="B91" s="130" t="s">
        <v>138</v>
      </c>
      <c r="C91" s="349"/>
      <c r="D91" s="140" t="s">
        <v>136</v>
      </c>
    </row>
    <row r="92" spans="1:4" x14ac:dyDescent="0.25">
      <c r="A92" s="183" t="s">
        <v>214</v>
      </c>
      <c r="B92" s="130" t="s">
        <v>138</v>
      </c>
      <c r="C92" s="349"/>
      <c r="D92" s="140" t="s">
        <v>136</v>
      </c>
    </row>
    <row r="93" spans="1:4" x14ac:dyDescent="0.25">
      <c r="A93" s="183" t="s">
        <v>215</v>
      </c>
      <c r="B93" s="130" t="s">
        <v>138</v>
      </c>
      <c r="C93" s="349"/>
      <c r="D93" s="140" t="s">
        <v>136</v>
      </c>
    </row>
    <row r="94" spans="1:4" x14ac:dyDescent="0.25">
      <c r="A94" s="183" t="s">
        <v>216</v>
      </c>
      <c r="B94" s="130" t="s">
        <v>138</v>
      </c>
      <c r="C94" s="352" t="s">
        <v>172</v>
      </c>
      <c r="D94" s="140" t="s">
        <v>136</v>
      </c>
    </row>
    <row r="95" spans="1:4" x14ac:dyDescent="0.25">
      <c r="A95" s="183" t="s">
        <v>217</v>
      </c>
      <c r="B95" s="130" t="s">
        <v>138</v>
      </c>
      <c r="C95" s="349"/>
      <c r="D95" s="140" t="s">
        <v>136</v>
      </c>
    </row>
    <row r="96" spans="1:4" x14ac:dyDescent="0.25">
      <c r="A96" s="183" t="s">
        <v>219</v>
      </c>
      <c r="B96" s="130" t="s">
        <v>138</v>
      </c>
      <c r="C96" s="349"/>
      <c r="D96" s="140" t="s">
        <v>136</v>
      </c>
    </row>
    <row r="97" spans="1:4" x14ac:dyDescent="0.25">
      <c r="A97" s="183" t="s">
        <v>220</v>
      </c>
      <c r="B97" s="130" t="s">
        <v>138</v>
      </c>
      <c r="C97" s="349"/>
      <c r="D97" s="140" t="s">
        <v>136</v>
      </c>
    </row>
    <row r="98" spans="1:4" x14ac:dyDescent="0.25">
      <c r="A98" s="183" t="s">
        <v>221</v>
      </c>
      <c r="B98" s="130" t="s">
        <v>138</v>
      </c>
      <c r="C98" s="352" t="s">
        <v>173</v>
      </c>
      <c r="D98" s="140" t="s">
        <v>136</v>
      </c>
    </row>
    <row r="99" spans="1:4" x14ac:dyDescent="0.25">
      <c r="A99" s="183" t="s">
        <v>222</v>
      </c>
      <c r="B99" s="130" t="s">
        <v>138</v>
      </c>
      <c r="C99" s="352"/>
      <c r="D99" s="140" t="s">
        <v>136</v>
      </c>
    </row>
    <row r="100" spans="1:4" x14ac:dyDescent="0.25">
      <c r="A100" s="183" t="s">
        <v>223</v>
      </c>
      <c r="B100" s="130" t="s">
        <v>138</v>
      </c>
      <c r="C100" s="349"/>
      <c r="D100" s="140" t="s">
        <v>136</v>
      </c>
    </row>
    <row r="101" spans="1:4" x14ac:dyDescent="0.25">
      <c r="A101" s="183" t="s">
        <v>224</v>
      </c>
      <c r="B101" s="130" t="s">
        <v>138</v>
      </c>
      <c r="C101" s="349"/>
      <c r="D101" s="140" t="s">
        <v>136</v>
      </c>
    </row>
    <row r="102" spans="1:4" x14ac:dyDescent="0.25">
      <c r="A102" s="183" t="s">
        <v>225</v>
      </c>
      <c r="B102" s="130" t="s">
        <v>137</v>
      </c>
      <c r="C102" s="352" t="s">
        <v>171</v>
      </c>
      <c r="D102" s="140" t="s">
        <v>136</v>
      </c>
    </row>
    <row r="103" spans="1:4" x14ac:dyDescent="0.25">
      <c r="A103" s="183" t="s">
        <v>226</v>
      </c>
      <c r="B103" s="130" t="s">
        <v>137</v>
      </c>
      <c r="C103" s="349"/>
      <c r="D103" s="140" t="s">
        <v>136</v>
      </c>
    </row>
    <row r="104" spans="1:4" x14ac:dyDescent="0.25">
      <c r="A104" s="183" t="s">
        <v>227</v>
      </c>
      <c r="B104" s="130" t="s">
        <v>137</v>
      </c>
      <c r="C104" s="349"/>
      <c r="D104" s="140" t="s">
        <v>136</v>
      </c>
    </row>
    <row r="105" spans="1:4" x14ac:dyDescent="0.25">
      <c r="A105" s="183" t="s">
        <v>228</v>
      </c>
      <c r="B105" s="130" t="s">
        <v>137</v>
      </c>
      <c r="C105" s="349"/>
      <c r="D105" s="140" t="s">
        <v>136</v>
      </c>
    </row>
    <row r="106" spans="1:4" x14ac:dyDescent="0.25">
      <c r="A106" s="183" t="s">
        <v>229</v>
      </c>
      <c r="B106" s="130" t="s">
        <v>137</v>
      </c>
      <c r="C106" s="349"/>
      <c r="D106" s="140" t="s">
        <v>136</v>
      </c>
    </row>
    <row r="107" spans="1:4" x14ac:dyDescent="0.25">
      <c r="A107" s="183" t="s">
        <v>230</v>
      </c>
      <c r="B107" s="130" t="s">
        <v>137</v>
      </c>
      <c r="C107" s="349"/>
      <c r="D107" s="140" t="s">
        <v>136</v>
      </c>
    </row>
    <row r="108" spans="1:4" x14ac:dyDescent="0.25">
      <c r="A108" s="183" t="s">
        <v>231</v>
      </c>
      <c r="B108" s="130" t="s">
        <v>137</v>
      </c>
      <c r="C108" s="352" t="s">
        <v>172</v>
      </c>
      <c r="D108" s="140" t="s">
        <v>136</v>
      </c>
    </row>
    <row r="109" spans="1:4" x14ac:dyDescent="0.25">
      <c r="A109" s="183" t="s">
        <v>232</v>
      </c>
      <c r="B109" s="130" t="s">
        <v>137</v>
      </c>
      <c r="C109" s="349"/>
      <c r="D109" s="140" t="s">
        <v>136</v>
      </c>
    </row>
    <row r="110" spans="1:4" x14ac:dyDescent="0.25">
      <c r="A110" s="183" t="s">
        <v>233</v>
      </c>
      <c r="B110" s="130" t="s">
        <v>137</v>
      </c>
      <c r="C110" s="349"/>
      <c r="D110" s="140" t="s">
        <v>136</v>
      </c>
    </row>
    <row r="111" spans="1:4" x14ac:dyDescent="0.25">
      <c r="A111" s="183" t="s">
        <v>234</v>
      </c>
      <c r="B111" s="130" t="s">
        <v>137</v>
      </c>
      <c r="C111" s="349"/>
      <c r="D111" s="140" t="s">
        <v>136</v>
      </c>
    </row>
    <row r="112" spans="1:4" x14ac:dyDescent="0.25">
      <c r="A112" s="183" t="s">
        <v>235</v>
      </c>
      <c r="B112" s="130" t="s">
        <v>137</v>
      </c>
      <c r="C112" s="349"/>
      <c r="D112" s="140" t="s">
        <v>136</v>
      </c>
    </row>
    <row r="113" spans="1:4" x14ac:dyDescent="0.25">
      <c r="A113" s="183" t="s">
        <v>236</v>
      </c>
      <c r="B113" s="130" t="s">
        <v>137</v>
      </c>
      <c r="C113" s="352" t="s">
        <v>173</v>
      </c>
      <c r="D113" s="140" t="s">
        <v>136</v>
      </c>
    </row>
    <row r="114" spans="1:4" x14ac:dyDescent="0.25">
      <c r="A114" s="183" t="s">
        <v>237</v>
      </c>
      <c r="B114" s="130" t="s">
        <v>137</v>
      </c>
      <c r="C114" s="352"/>
      <c r="D114" s="140" t="s">
        <v>136</v>
      </c>
    </row>
    <row r="115" spans="1:4" x14ac:dyDescent="0.25">
      <c r="A115" s="183" t="s">
        <v>238</v>
      </c>
      <c r="B115" s="130" t="s">
        <v>137</v>
      </c>
      <c r="C115" s="352"/>
      <c r="D115" s="140" t="s">
        <v>136</v>
      </c>
    </row>
    <row r="116" spans="1:4" x14ac:dyDescent="0.25">
      <c r="A116" s="183" t="s">
        <v>239</v>
      </c>
      <c r="B116" s="130" t="s">
        <v>137</v>
      </c>
      <c r="C116" s="352"/>
      <c r="D116" s="140" t="s">
        <v>136</v>
      </c>
    </row>
    <row r="117" spans="1:4" x14ac:dyDescent="0.25">
      <c r="A117" s="183" t="s">
        <v>240</v>
      </c>
      <c r="B117" s="130" t="s">
        <v>137</v>
      </c>
      <c r="C117" s="352"/>
      <c r="D117" s="140" t="s">
        <v>136</v>
      </c>
    </row>
    <row r="118" spans="1:4" x14ac:dyDescent="0.25">
      <c r="A118" s="183" t="s">
        <v>241</v>
      </c>
      <c r="B118" s="130" t="s">
        <v>137</v>
      </c>
      <c r="C118" s="352"/>
      <c r="D118" s="140" t="s">
        <v>136</v>
      </c>
    </row>
    <row r="119" spans="1:4" x14ac:dyDescent="0.25">
      <c r="A119" s="183" t="s">
        <v>242</v>
      </c>
      <c r="B119" s="130" t="s">
        <v>137</v>
      </c>
      <c r="C119" s="352"/>
      <c r="D119" s="140" t="s">
        <v>136</v>
      </c>
    </row>
    <row r="120" spans="1:4" x14ac:dyDescent="0.25">
      <c r="A120" s="183" t="s">
        <v>243</v>
      </c>
      <c r="B120" s="130" t="s">
        <v>138</v>
      </c>
      <c r="C120" s="352" t="s">
        <v>289</v>
      </c>
      <c r="D120" s="140" t="s">
        <v>136</v>
      </c>
    </row>
    <row r="121" spans="1:4" x14ac:dyDescent="0.25">
      <c r="A121" s="183" t="s">
        <v>244</v>
      </c>
      <c r="B121" s="130" t="s">
        <v>138</v>
      </c>
      <c r="C121" s="352"/>
      <c r="D121" s="140" t="s">
        <v>136</v>
      </c>
    </row>
    <row r="122" spans="1:4" x14ac:dyDescent="0.25">
      <c r="A122" s="183" t="s">
        <v>245</v>
      </c>
      <c r="B122" s="130" t="s">
        <v>138</v>
      </c>
      <c r="C122" s="352"/>
      <c r="D122" s="140" t="s">
        <v>136</v>
      </c>
    </row>
    <row r="123" spans="1:4" x14ac:dyDescent="0.25">
      <c r="A123" s="183" t="s">
        <v>296</v>
      </c>
      <c r="B123" s="130" t="s">
        <v>138</v>
      </c>
      <c r="C123" s="352"/>
      <c r="D123" s="140" t="s">
        <v>136</v>
      </c>
    </row>
    <row r="124" spans="1:4" x14ac:dyDescent="0.25">
      <c r="A124" s="183" t="s">
        <v>297</v>
      </c>
      <c r="B124" s="130" t="s">
        <v>137</v>
      </c>
      <c r="C124" s="352"/>
      <c r="D124" s="140" t="s">
        <v>136</v>
      </c>
    </row>
    <row r="125" spans="1:4" x14ac:dyDescent="0.25">
      <c r="A125" s="183" t="s">
        <v>298</v>
      </c>
      <c r="B125" s="130" t="s">
        <v>137</v>
      </c>
      <c r="C125" s="352"/>
      <c r="D125" s="140" t="s">
        <v>136</v>
      </c>
    </row>
    <row r="126" spans="1:4" x14ac:dyDescent="0.25">
      <c r="A126" s="183" t="s">
        <v>299</v>
      </c>
      <c r="B126" s="130" t="s">
        <v>137</v>
      </c>
      <c r="C126" s="352"/>
      <c r="D126" s="140" t="s">
        <v>136</v>
      </c>
    </row>
    <row r="127" spans="1:4" x14ac:dyDescent="0.25">
      <c r="A127" s="183" t="s">
        <v>300</v>
      </c>
      <c r="B127" s="130" t="s">
        <v>137</v>
      </c>
      <c r="C127" s="352"/>
      <c r="D127" s="140" t="s">
        <v>136</v>
      </c>
    </row>
    <row r="128" spans="1:4" x14ac:dyDescent="0.25">
      <c r="A128" s="183" t="s">
        <v>301</v>
      </c>
      <c r="B128" s="130" t="s">
        <v>137</v>
      </c>
      <c r="C128" s="357"/>
      <c r="D128" s="140" t="s">
        <v>136</v>
      </c>
    </row>
    <row r="129" spans="1:4" ht="16.5" thickBot="1" x14ac:dyDescent="0.3">
      <c r="A129" s="184" t="s">
        <v>302</v>
      </c>
      <c r="B129" s="141" t="s">
        <v>137</v>
      </c>
      <c r="C129" s="358"/>
      <c r="D129" s="142" t="s">
        <v>136</v>
      </c>
    </row>
    <row r="132" spans="1:4" ht="16.5" thickBot="1" x14ac:dyDescent="0.3"/>
    <row r="133" spans="1:4" ht="32.25" thickBot="1" x14ac:dyDescent="0.3">
      <c r="A133" s="135" t="s">
        <v>141</v>
      </c>
      <c r="B133" s="134" t="s">
        <v>140</v>
      </c>
      <c r="C133" s="139" t="s">
        <v>139</v>
      </c>
      <c r="D133" s="133" t="s">
        <v>21</v>
      </c>
    </row>
    <row r="134" spans="1:4" ht="16.5" thickBot="1" x14ac:dyDescent="0.3">
      <c r="A134" s="353" t="s">
        <v>246</v>
      </c>
      <c r="B134" s="354"/>
      <c r="C134" s="354"/>
      <c r="D134" s="355"/>
    </row>
    <row r="135" spans="1:4" x14ac:dyDescent="0.25">
      <c r="A135" s="181" t="s">
        <v>247</v>
      </c>
      <c r="B135" s="182" t="s">
        <v>138</v>
      </c>
      <c r="C135" s="356" t="s">
        <v>171</v>
      </c>
      <c r="D135" s="132" t="s">
        <v>136</v>
      </c>
    </row>
    <row r="136" spans="1:4" x14ac:dyDescent="0.25">
      <c r="A136" s="183" t="s">
        <v>248</v>
      </c>
      <c r="B136" s="130" t="s">
        <v>138</v>
      </c>
      <c r="C136" s="349"/>
      <c r="D136" s="140" t="s">
        <v>136</v>
      </c>
    </row>
    <row r="137" spans="1:4" x14ac:dyDescent="0.25">
      <c r="A137" s="183" t="s">
        <v>249</v>
      </c>
      <c r="B137" s="130" t="s">
        <v>138</v>
      </c>
      <c r="C137" s="349"/>
      <c r="D137" s="140" t="s">
        <v>136</v>
      </c>
    </row>
    <row r="138" spans="1:4" x14ac:dyDescent="0.25">
      <c r="A138" s="183" t="s">
        <v>250</v>
      </c>
      <c r="B138" s="130" t="s">
        <v>138</v>
      </c>
      <c r="C138" s="349"/>
      <c r="D138" s="140" t="s">
        <v>136</v>
      </c>
    </row>
    <row r="139" spans="1:4" x14ac:dyDescent="0.25">
      <c r="A139" s="183" t="s">
        <v>251</v>
      </c>
      <c r="B139" s="130" t="s">
        <v>138</v>
      </c>
      <c r="C139" s="349" t="s">
        <v>172</v>
      </c>
      <c r="D139" s="140" t="s">
        <v>136</v>
      </c>
    </row>
    <row r="140" spans="1:4" x14ac:dyDescent="0.25">
      <c r="A140" s="183" t="s">
        <v>252</v>
      </c>
      <c r="B140" s="130" t="s">
        <v>138</v>
      </c>
      <c r="C140" s="351"/>
      <c r="D140" s="140" t="s">
        <v>136</v>
      </c>
    </row>
    <row r="141" spans="1:4" x14ac:dyDescent="0.25">
      <c r="A141" s="183" t="s">
        <v>253</v>
      </c>
      <c r="B141" s="130" t="s">
        <v>138</v>
      </c>
      <c r="C141" s="351"/>
      <c r="D141" s="140" t="s">
        <v>136</v>
      </c>
    </row>
    <row r="142" spans="1:4" x14ac:dyDescent="0.25">
      <c r="A142" s="183" t="s">
        <v>254</v>
      </c>
      <c r="B142" s="130" t="s">
        <v>138</v>
      </c>
      <c r="C142" s="351"/>
      <c r="D142" s="140" t="s">
        <v>136</v>
      </c>
    </row>
    <row r="143" spans="1:4" x14ac:dyDescent="0.25">
      <c r="A143" s="183" t="s">
        <v>255</v>
      </c>
      <c r="B143" s="130" t="s">
        <v>138</v>
      </c>
      <c r="C143" s="349" t="s">
        <v>173</v>
      </c>
      <c r="D143" s="140" t="s">
        <v>136</v>
      </c>
    </row>
    <row r="144" spans="1:4" x14ac:dyDescent="0.25">
      <c r="A144" s="183" t="s">
        <v>256</v>
      </c>
      <c r="B144" s="130" t="s">
        <v>138</v>
      </c>
      <c r="C144" s="351"/>
      <c r="D144" s="140" t="s">
        <v>136</v>
      </c>
    </row>
    <row r="145" spans="1:4" x14ac:dyDescent="0.25">
      <c r="A145" s="183" t="s">
        <v>257</v>
      </c>
      <c r="B145" s="130" t="s">
        <v>138</v>
      </c>
      <c r="C145" s="351"/>
      <c r="D145" s="140" t="s">
        <v>136</v>
      </c>
    </row>
    <row r="146" spans="1:4" x14ac:dyDescent="0.25">
      <c r="A146" s="183" t="s">
        <v>258</v>
      </c>
      <c r="B146" s="130" t="s">
        <v>138</v>
      </c>
      <c r="C146" s="351"/>
      <c r="D146" s="140" t="s">
        <v>136</v>
      </c>
    </row>
    <row r="147" spans="1:4" x14ac:dyDescent="0.25">
      <c r="A147" s="183" t="s">
        <v>259</v>
      </c>
      <c r="B147" s="130" t="s">
        <v>137</v>
      </c>
      <c r="C147" s="349" t="s">
        <v>171</v>
      </c>
      <c r="D147" s="140" t="s">
        <v>136</v>
      </c>
    </row>
    <row r="148" spans="1:4" x14ac:dyDescent="0.25">
      <c r="A148" s="183" t="s">
        <v>260</v>
      </c>
      <c r="B148" s="130" t="s">
        <v>137</v>
      </c>
      <c r="C148" s="351"/>
      <c r="D148" s="140" t="s">
        <v>136</v>
      </c>
    </row>
    <row r="149" spans="1:4" x14ac:dyDescent="0.25">
      <c r="A149" s="183" t="s">
        <v>261</v>
      </c>
      <c r="B149" s="130" t="s">
        <v>137</v>
      </c>
      <c r="C149" s="351"/>
      <c r="D149" s="140" t="s">
        <v>136</v>
      </c>
    </row>
    <row r="150" spans="1:4" x14ac:dyDescent="0.25">
      <c r="A150" s="183" t="s">
        <v>262</v>
      </c>
      <c r="B150" s="130" t="s">
        <v>137</v>
      </c>
      <c r="C150" s="351"/>
      <c r="D150" s="140" t="s">
        <v>136</v>
      </c>
    </row>
    <row r="151" spans="1:4" x14ac:dyDescent="0.25">
      <c r="A151" s="183" t="s">
        <v>263</v>
      </c>
      <c r="B151" s="130" t="s">
        <v>137</v>
      </c>
      <c r="C151" s="351"/>
      <c r="D151" s="140" t="s">
        <v>136</v>
      </c>
    </row>
    <row r="152" spans="1:4" x14ac:dyDescent="0.25">
      <c r="A152" s="183" t="s">
        <v>264</v>
      </c>
      <c r="B152" s="130" t="s">
        <v>137</v>
      </c>
      <c r="C152" s="351"/>
      <c r="D152" s="140" t="s">
        <v>136</v>
      </c>
    </row>
    <row r="153" spans="1:4" x14ac:dyDescent="0.25">
      <c r="A153" s="183" t="s">
        <v>265</v>
      </c>
      <c r="B153" s="130" t="s">
        <v>137</v>
      </c>
      <c r="C153" s="351"/>
      <c r="D153" s="140" t="s">
        <v>136</v>
      </c>
    </row>
    <row r="154" spans="1:4" x14ac:dyDescent="0.25">
      <c r="A154" s="183" t="s">
        <v>266</v>
      </c>
      <c r="B154" s="130" t="s">
        <v>137</v>
      </c>
      <c r="C154" s="349" t="s">
        <v>172</v>
      </c>
      <c r="D154" s="140" t="s">
        <v>136</v>
      </c>
    </row>
    <row r="155" spans="1:4" x14ac:dyDescent="0.25">
      <c r="A155" s="183" t="s">
        <v>267</v>
      </c>
      <c r="B155" s="130" t="s">
        <v>137</v>
      </c>
      <c r="C155" s="351"/>
      <c r="D155" s="140" t="s">
        <v>136</v>
      </c>
    </row>
    <row r="156" spans="1:4" x14ac:dyDescent="0.25">
      <c r="A156" s="183" t="s">
        <v>268</v>
      </c>
      <c r="B156" s="130" t="s">
        <v>137</v>
      </c>
      <c r="C156" s="351"/>
      <c r="D156" s="140" t="s">
        <v>136</v>
      </c>
    </row>
    <row r="157" spans="1:4" x14ac:dyDescent="0.25">
      <c r="A157" s="183" t="s">
        <v>269</v>
      </c>
      <c r="B157" s="130" t="s">
        <v>137</v>
      </c>
      <c r="C157" s="351"/>
      <c r="D157" s="140" t="s">
        <v>136</v>
      </c>
    </row>
    <row r="158" spans="1:4" x14ac:dyDescent="0.25">
      <c r="A158" s="183" t="s">
        <v>270</v>
      </c>
      <c r="B158" s="130" t="s">
        <v>137</v>
      </c>
      <c r="C158" s="351"/>
      <c r="D158" s="140" t="s">
        <v>136</v>
      </c>
    </row>
    <row r="159" spans="1:4" x14ac:dyDescent="0.25">
      <c r="A159" s="183" t="s">
        <v>271</v>
      </c>
      <c r="B159" s="130" t="s">
        <v>137</v>
      </c>
      <c r="C159" s="349" t="s">
        <v>173</v>
      </c>
      <c r="D159" s="140" t="s">
        <v>136</v>
      </c>
    </row>
    <row r="160" spans="1:4" x14ac:dyDescent="0.25">
      <c r="A160" s="183" t="s">
        <v>272</v>
      </c>
      <c r="B160" s="130" t="s">
        <v>137</v>
      </c>
      <c r="C160" s="351"/>
      <c r="D160" s="140" t="s">
        <v>136</v>
      </c>
    </row>
    <row r="161" spans="1:4" x14ac:dyDescent="0.25">
      <c r="A161" s="183" t="s">
        <v>273</v>
      </c>
      <c r="B161" s="130" t="s">
        <v>137</v>
      </c>
      <c r="C161" s="351"/>
      <c r="D161" s="140" t="s">
        <v>136</v>
      </c>
    </row>
    <row r="162" spans="1:4" x14ac:dyDescent="0.25">
      <c r="A162" s="183" t="s">
        <v>274</v>
      </c>
      <c r="B162" s="130" t="s">
        <v>137</v>
      </c>
      <c r="C162" s="351"/>
      <c r="D162" s="140" t="s">
        <v>136</v>
      </c>
    </row>
    <row r="163" spans="1:4" x14ac:dyDescent="0.25">
      <c r="A163" s="183" t="s">
        <v>275</v>
      </c>
      <c r="B163" s="130" t="s">
        <v>137</v>
      </c>
      <c r="C163" s="351"/>
      <c r="D163" s="140" t="s">
        <v>136</v>
      </c>
    </row>
    <row r="164" spans="1:4" x14ac:dyDescent="0.25">
      <c r="A164" s="183" t="s">
        <v>276</v>
      </c>
      <c r="B164" s="130" t="s">
        <v>137</v>
      </c>
      <c r="C164" s="351"/>
      <c r="D164" s="140" t="s">
        <v>136</v>
      </c>
    </row>
    <row r="165" spans="1:4" x14ac:dyDescent="0.25">
      <c r="A165" s="183" t="s">
        <v>277</v>
      </c>
      <c r="B165" s="130" t="s">
        <v>138</v>
      </c>
      <c r="C165" s="349" t="s">
        <v>289</v>
      </c>
      <c r="D165" s="140" t="s">
        <v>136</v>
      </c>
    </row>
    <row r="166" spans="1:4" x14ac:dyDescent="0.25">
      <c r="A166" s="183" t="s">
        <v>278</v>
      </c>
      <c r="B166" s="130" t="s">
        <v>138</v>
      </c>
      <c r="C166" s="349"/>
      <c r="D166" s="140" t="s">
        <v>136</v>
      </c>
    </row>
    <row r="167" spans="1:4" x14ac:dyDescent="0.25">
      <c r="A167" s="183" t="s">
        <v>279</v>
      </c>
      <c r="B167" s="130" t="s">
        <v>138</v>
      </c>
      <c r="C167" s="349"/>
      <c r="D167" s="140" t="s">
        <v>136</v>
      </c>
    </row>
    <row r="168" spans="1:4" x14ac:dyDescent="0.25">
      <c r="A168" s="183" t="s">
        <v>280</v>
      </c>
      <c r="B168" s="130" t="s">
        <v>138</v>
      </c>
      <c r="C168" s="349"/>
      <c r="D168" s="140" t="s">
        <v>136</v>
      </c>
    </row>
    <row r="169" spans="1:4" x14ac:dyDescent="0.25">
      <c r="A169" s="183" t="s">
        <v>281</v>
      </c>
      <c r="B169" s="130" t="s">
        <v>137</v>
      </c>
      <c r="C169" s="349"/>
      <c r="D169" s="140" t="s">
        <v>136</v>
      </c>
    </row>
    <row r="170" spans="1:4" x14ac:dyDescent="0.25">
      <c r="A170" s="183" t="s">
        <v>282</v>
      </c>
      <c r="B170" s="130" t="s">
        <v>137</v>
      </c>
      <c r="C170" s="349"/>
      <c r="D170" s="140" t="s">
        <v>136</v>
      </c>
    </row>
    <row r="171" spans="1:4" x14ac:dyDescent="0.25">
      <c r="A171" s="183" t="s">
        <v>303</v>
      </c>
      <c r="B171" s="130" t="s">
        <v>137</v>
      </c>
      <c r="C171" s="349"/>
      <c r="D171" s="140" t="s">
        <v>136</v>
      </c>
    </row>
    <row r="172" spans="1:4" x14ac:dyDescent="0.25">
      <c r="A172" s="183" t="s">
        <v>304</v>
      </c>
      <c r="B172" s="130" t="s">
        <v>137</v>
      </c>
      <c r="C172" s="349"/>
      <c r="D172" s="140" t="s">
        <v>136</v>
      </c>
    </row>
    <row r="173" spans="1:4" x14ac:dyDescent="0.25">
      <c r="A173" s="183" t="s">
        <v>305</v>
      </c>
      <c r="B173" s="130" t="s">
        <v>137</v>
      </c>
      <c r="C173" s="349"/>
      <c r="D173" s="140" t="s">
        <v>136</v>
      </c>
    </row>
    <row r="174" spans="1:4" ht="16.5" thickBot="1" x14ac:dyDescent="0.3">
      <c r="A174" s="184" t="s">
        <v>306</v>
      </c>
      <c r="B174" s="141" t="s">
        <v>137</v>
      </c>
      <c r="C174" s="350"/>
      <c r="D174" s="142" t="s">
        <v>136</v>
      </c>
    </row>
    <row r="177" spans="1:4" ht="16.5" thickBot="1" x14ac:dyDescent="0.3"/>
    <row r="178" spans="1:4" ht="32.25" thickBot="1" x14ac:dyDescent="0.3">
      <c r="A178" s="135" t="s">
        <v>141</v>
      </c>
      <c r="B178" s="134" t="s">
        <v>140</v>
      </c>
      <c r="C178" s="139" t="s">
        <v>139</v>
      </c>
      <c r="D178" s="133" t="s">
        <v>21</v>
      </c>
    </row>
    <row r="179" spans="1:4" ht="16.5" thickBot="1" x14ac:dyDescent="0.3">
      <c r="A179" s="353" t="s">
        <v>473</v>
      </c>
      <c r="B179" s="354"/>
      <c r="C179" s="354"/>
      <c r="D179" s="355"/>
    </row>
    <row r="180" spans="1:4" x14ac:dyDescent="0.25">
      <c r="A180" s="181" t="s">
        <v>445</v>
      </c>
      <c r="B180" s="182" t="s">
        <v>138</v>
      </c>
      <c r="C180" s="363" t="s">
        <v>171</v>
      </c>
      <c r="D180" s="132" t="s">
        <v>136</v>
      </c>
    </row>
    <row r="181" spans="1:4" x14ac:dyDescent="0.25">
      <c r="A181" s="183" t="s">
        <v>446</v>
      </c>
      <c r="B181" s="130" t="s">
        <v>138</v>
      </c>
      <c r="C181" s="361"/>
      <c r="D181" s="140" t="s">
        <v>136</v>
      </c>
    </row>
    <row r="182" spans="1:4" x14ac:dyDescent="0.25">
      <c r="A182" s="183" t="s">
        <v>447</v>
      </c>
      <c r="B182" s="130" t="s">
        <v>138</v>
      </c>
      <c r="C182" s="361"/>
      <c r="D182" s="140" t="s">
        <v>136</v>
      </c>
    </row>
    <row r="183" spans="1:4" x14ac:dyDescent="0.25">
      <c r="A183" s="183" t="s">
        <v>448</v>
      </c>
      <c r="B183" s="130" t="s">
        <v>138</v>
      </c>
      <c r="C183" s="361"/>
      <c r="D183" s="140" t="s">
        <v>136</v>
      </c>
    </row>
    <row r="184" spans="1:4" x14ac:dyDescent="0.25">
      <c r="A184" s="183" t="s">
        <v>449</v>
      </c>
      <c r="B184" s="130" t="s">
        <v>138</v>
      </c>
      <c r="C184" s="361"/>
      <c r="D184" s="140" t="s">
        <v>136</v>
      </c>
    </row>
    <row r="185" spans="1:4" x14ac:dyDescent="0.25">
      <c r="A185" s="183" t="s">
        <v>450</v>
      </c>
      <c r="B185" s="130" t="s">
        <v>138</v>
      </c>
      <c r="C185" s="361"/>
      <c r="D185" s="140" t="s">
        <v>136</v>
      </c>
    </row>
    <row r="186" spans="1:4" x14ac:dyDescent="0.25">
      <c r="A186" s="183" t="s">
        <v>451</v>
      </c>
      <c r="B186" s="130" t="s">
        <v>138</v>
      </c>
      <c r="C186" s="361"/>
      <c r="D186" s="140" t="s">
        <v>136</v>
      </c>
    </row>
    <row r="187" spans="1:4" x14ac:dyDescent="0.25">
      <c r="A187" s="183" t="s">
        <v>452</v>
      </c>
      <c r="B187" s="130" t="s">
        <v>138</v>
      </c>
      <c r="C187" s="361"/>
      <c r="D187" s="140" t="s">
        <v>136</v>
      </c>
    </row>
    <row r="188" spans="1:4" x14ac:dyDescent="0.25">
      <c r="A188" s="183" t="s">
        <v>453</v>
      </c>
      <c r="B188" s="130" t="s">
        <v>138</v>
      </c>
      <c r="C188" s="361"/>
      <c r="D188" s="140" t="s">
        <v>136</v>
      </c>
    </row>
    <row r="189" spans="1:4" x14ac:dyDescent="0.25">
      <c r="A189" s="183" t="s">
        <v>454</v>
      </c>
      <c r="B189" s="130" t="s">
        <v>138</v>
      </c>
      <c r="C189" s="361"/>
      <c r="D189" s="140" t="s">
        <v>136</v>
      </c>
    </row>
    <row r="190" spans="1:4" x14ac:dyDescent="0.25">
      <c r="A190" s="183" t="s">
        <v>455</v>
      </c>
      <c r="B190" s="130" t="s">
        <v>138</v>
      </c>
      <c r="C190" s="361"/>
      <c r="D190" s="140" t="s">
        <v>136</v>
      </c>
    </row>
    <row r="191" spans="1:4" x14ac:dyDescent="0.25">
      <c r="A191" s="183" t="s">
        <v>456</v>
      </c>
      <c r="B191" s="130" t="s">
        <v>138</v>
      </c>
      <c r="C191" s="361"/>
      <c r="D191" s="140" t="s">
        <v>136</v>
      </c>
    </row>
    <row r="192" spans="1:4" x14ac:dyDescent="0.25">
      <c r="A192" s="183" t="s">
        <v>457</v>
      </c>
      <c r="B192" s="130" t="s">
        <v>138</v>
      </c>
      <c r="C192" s="361"/>
      <c r="D192" s="140" t="s">
        <v>136</v>
      </c>
    </row>
    <row r="193" spans="1:4" x14ac:dyDescent="0.25">
      <c r="A193" s="183" t="s">
        <v>458</v>
      </c>
      <c r="B193" s="130" t="s">
        <v>138</v>
      </c>
      <c r="C193" s="361"/>
      <c r="D193" s="140" t="s">
        <v>136</v>
      </c>
    </row>
    <row r="194" spans="1:4" x14ac:dyDescent="0.25">
      <c r="A194" s="183" t="s">
        <v>459</v>
      </c>
      <c r="B194" s="130" t="s">
        <v>137</v>
      </c>
      <c r="C194" s="361"/>
      <c r="D194" s="140" t="s">
        <v>136</v>
      </c>
    </row>
    <row r="195" spans="1:4" x14ac:dyDescent="0.25">
      <c r="A195" s="183" t="s">
        <v>460</v>
      </c>
      <c r="B195" s="130" t="s">
        <v>137</v>
      </c>
      <c r="C195" s="361"/>
      <c r="D195" s="140" t="s">
        <v>136</v>
      </c>
    </row>
    <row r="196" spans="1:4" x14ac:dyDescent="0.25">
      <c r="A196" s="183" t="s">
        <v>461</v>
      </c>
      <c r="B196" s="130" t="s">
        <v>137</v>
      </c>
      <c r="C196" s="361"/>
      <c r="D196" s="140" t="s">
        <v>136</v>
      </c>
    </row>
    <row r="197" spans="1:4" x14ac:dyDescent="0.25">
      <c r="A197" s="183" t="s">
        <v>462</v>
      </c>
      <c r="B197" s="130" t="s">
        <v>137</v>
      </c>
      <c r="C197" s="361"/>
      <c r="D197" s="140" t="s">
        <v>136</v>
      </c>
    </row>
    <row r="198" spans="1:4" x14ac:dyDescent="0.25">
      <c r="A198" s="183" t="s">
        <v>463</v>
      </c>
      <c r="B198" s="130" t="s">
        <v>137</v>
      </c>
      <c r="C198" s="361"/>
      <c r="D198" s="140" t="s">
        <v>136</v>
      </c>
    </row>
    <row r="199" spans="1:4" x14ac:dyDescent="0.25">
      <c r="A199" s="183" t="s">
        <v>464</v>
      </c>
      <c r="B199" s="130" t="s">
        <v>137</v>
      </c>
      <c r="C199" s="361"/>
      <c r="D199" s="140" t="s">
        <v>136</v>
      </c>
    </row>
    <row r="200" spans="1:4" x14ac:dyDescent="0.25">
      <c r="A200" s="183" t="s">
        <v>465</v>
      </c>
      <c r="B200" s="130" t="s">
        <v>137</v>
      </c>
      <c r="C200" s="361"/>
      <c r="D200" s="140" t="s">
        <v>136</v>
      </c>
    </row>
    <row r="201" spans="1:4" x14ac:dyDescent="0.25">
      <c r="A201" s="183" t="s">
        <v>466</v>
      </c>
      <c r="B201" s="130" t="s">
        <v>137</v>
      </c>
      <c r="C201" s="361"/>
      <c r="D201" s="140" t="s">
        <v>136</v>
      </c>
    </row>
    <row r="202" spans="1:4" x14ac:dyDescent="0.25">
      <c r="A202" s="183" t="s">
        <v>467</v>
      </c>
      <c r="B202" s="130" t="s">
        <v>137</v>
      </c>
      <c r="C202" s="361"/>
      <c r="D202" s="140" t="s">
        <v>136</v>
      </c>
    </row>
    <row r="203" spans="1:4" x14ac:dyDescent="0.25">
      <c r="A203" s="183" t="s">
        <v>468</v>
      </c>
      <c r="B203" s="130" t="s">
        <v>137</v>
      </c>
      <c r="C203" s="361"/>
      <c r="D203" s="140" t="s">
        <v>136</v>
      </c>
    </row>
    <row r="204" spans="1:4" x14ac:dyDescent="0.25">
      <c r="A204" s="183" t="s">
        <v>469</v>
      </c>
      <c r="B204" s="130" t="s">
        <v>137</v>
      </c>
      <c r="C204" s="361"/>
      <c r="D204" s="140" t="s">
        <v>136</v>
      </c>
    </row>
    <row r="205" spans="1:4" x14ac:dyDescent="0.25">
      <c r="A205" s="183" t="s">
        <v>470</v>
      </c>
      <c r="B205" s="130" t="s">
        <v>137</v>
      </c>
      <c r="C205" s="361"/>
      <c r="D205" s="140" t="s">
        <v>136</v>
      </c>
    </row>
    <row r="206" spans="1:4" x14ac:dyDescent="0.25">
      <c r="A206" s="183" t="s">
        <v>471</v>
      </c>
      <c r="B206" s="130" t="s">
        <v>137</v>
      </c>
      <c r="C206" s="361"/>
      <c r="D206" s="140" t="s">
        <v>136</v>
      </c>
    </row>
    <row r="207" spans="1:4" ht="16.5" thickBot="1" x14ac:dyDescent="0.3">
      <c r="A207" s="184" t="s">
        <v>472</v>
      </c>
      <c r="B207" s="141" t="s">
        <v>137</v>
      </c>
      <c r="C207" s="362"/>
      <c r="D207" s="142" t="s">
        <v>136</v>
      </c>
    </row>
    <row r="210" spans="1:4" ht="16.5" thickBot="1" x14ac:dyDescent="0.3"/>
    <row r="211" spans="1:4" ht="32.25" thickBot="1" x14ac:dyDescent="0.3">
      <c r="A211" s="135" t="s">
        <v>141</v>
      </c>
      <c r="B211" s="134" t="s">
        <v>140</v>
      </c>
      <c r="C211" s="139" t="s">
        <v>139</v>
      </c>
      <c r="D211" s="133" t="s">
        <v>21</v>
      </c>
    </row>
    <row r="212" spans="1:4" ht="16.5" thickBot="1" x14ac:dyDescent="0.3">
      <c r="A212" s="353" t="s">
        <v>482</v>
      </c>
      <c r="B212" s="354"/>
      <c r="C212" s="354"/>
      <c r="D212" s="355"/>
    </row>
    <row r="213" spans="1:4" x14ac:dyDescent="0.25">
      <c r="A213" s="181" t="s">
        <v>474</v>
      </c>
      <c r="B213" s="182" t="s">
        <v>138</v>
      </c>
      <c r="C213" s="363" t="s">
        <v>173</v>
      </c>
      <c r="D213" s="132" t="s">
        <v>136</v>
      </c>
    </row>
    <row r="214" spans="1:4" x14ac:dyDescent="0.25">
      <c r="A214" s="183" t="s">
        <v>475</v>
      </c>
      <c r="B214" s="130" t="s">
        <v>138</v>
      </c>
      <c r="C214" s="361"/>
      <c r="D214" s="140" t="s">
        <v>136</v>
      </c>
    </row>
    <row r="215" spans="1:4" x14ac:dyDescent="0.25">
      <c r="A215" s="183" t="s">
        <v>476</v>
      </c>
      <c r="B215" s="130" t="s">
        <v>138</v>
      </c>
      <c r="C215" s="361"/>
      <c r="D215" s="140" t="s">
        <v>136</v>
      </c>
    </row>
    <row r="216" spans="1:4" x14ac:dyDescent="0.25">
      <c r="A216" s="183" t="s">
        <v>477</v>
      </c>
      <c r="B216" s="130" t="s">
        <v>138</v>
      </c>
      <c r="C216" s="361"/>
      <c r="D216" s="140" t="s">
        <v>136</v>
      </c>
    </row>
    <row r="217" spans="1:4" x14ac:dyDescent="0.25">
      <c r="A217" s="183" t="s">
        <v>478</v>
      </c>
      <c r="B217" s="130" t="s">
        <v>137</v>
      </c>
      <c r="C217" s="361"/>
      <c r="D217" s="140" t="s">
        <v>136</v>
      </c>
    </row>
    <row r="218" spans="1:4" x14ac:dyDescent="0.25">
      <c r="A218" s="183" t="s">
        <v>479</v>
      </c>
      <c r="B218" s="130" t="s">
        <v>137</v>
      </c>
      <c r="C218" s="361"/>
      <c r="D218" s="140" t="s">
        <v>136</v>
      </c>
    </row>
    <row r="219" spans="1:4" x14ac:dyDescent="0.25">
      <c r="A219" s="183" t="s">
        <v>480</v>
      </c>
      <c r="B219" s="130" t="s">
        <v>137</v>
      </c>
      <c r="C219" s="361"/>
      <c r="D219" s="140" t="s">
        <v>136</v>
      </c>
    </row>
    <row r="220" spans="1:4" ht="16.5" thickBot="1" x14ac:dyDescent="0.3">
      <c r="A220" s="184" t="s">
        <v>481</v>
      </c>
      <c r="B220" s="141" t="s">
        <v>137</v>
      </c>
      <c r="C220" s="362"/>
      <c r="D220" s="142" t="s">
        <v>136</v>
      </c>
    </row>
  </sheetData>
  <mergeCells count="37">
    <mergeCell ref="C213:C220"/>
    <mergeCell ref="C180:C207"/>
    <mergeCell ref="A212:D212"/>
    <mergeCell ref="A179:D179"/>
    <mergeCell ref="A2:D2"/>
    <mergeCell ref="C3:C4"/>
    <mergeCell ref="C28:C37"/>
    <mergeCell ref="C39:C40"/>
    <mergeCell ref="C5:C8"/>
    <mergeCell ref="C9:C12"/>
    <mergeCell ref="C13:C16"/>
    <mergeCell ref="C17:C21"/>
    <mergeCell ref="C22:C27"/>
    <mergeCell ref="C60:C65"/>
    <mergeCell ref="A42:D42"/>
    <mergeCell ref="C43:C45"/>
    <mergeCell ref="C46:C49"/>
    <mergeCell ref="C50:C53"/>
    <mergeCell ref="C54:C59"/>
    <mergeCell ref="C66:C72"/>
    <mergeCell ref="A89:D89"/>
    <mergeCell ref="C90:C93"/>
    <mergeCell ref="C94:C97"/>
    <mergeCell ref="C143:C146"/>
    <mergeCell ref="C98:C101"/>
    <mergeCell ref="C73:C84"/>
    <mergeCell ref="C165:C174"/>
    <mergeCell ref="C147:C153"/>
    <mergeCell ref="C154:C158"/>
    <mergeCell ref="C159:C164"/>
    <mergeCell ref="C102:C107"/>
    <mergeCell ref="C108:C112"/>
    <mergeCell ref="C113:C119"/>
    <mergeCell ref="A134:D134"/>
    <mergeCell ref="C135:C138"/>
    <mergeCell ref="C139:C142"/>
    <mergeCell ref="C120:C129"/>
  </mergeCells>
  <phoneticPr fontId="20" type="noConversion"/>
  <pageMargins left="0.7" right="0.7" top="0.78740157499999996" bottom="0.78740157499999996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BFD8F-BF0A-42F5-9525-0C82712FB7D6}">
  <sheetPr>
    <pageSetUpPr fitToPage="1"/>
  </sheetPr>
  <dimension ref="A1:J76"/>
  <sheetViews>
    <sheetView view="pageLayout" zoomScaleNormal="100" workbookViewId="0">
      <selection activeCell="C79" sqref="C79"/>
    </sheetView>
  </sheetViews>
  <sheetFormatPr defaultRowHeight="15" x14ac:dyDescent="0.2"/>
  <cols>
    <col min="1" max="1" width="12" customWidth="1"/>
    <col min="4" max="4" width="27.109375" customWidth="1"/>
    <col min="5" max="5" width="10" customWidth="1"/>
    <col min="6" max="6" width="11.33203125" customWidth="1"/>
    <col min="7" max="7" width="15.6640625" hidden="1" customWidth="1"/>
    <col min="8" max="8" width="12.6640625" customWidth="1"/>
  </cols>
  <sheetData>
    <row r="1" spans="1:10" ht="15.75" thickBot="1" x14ac:dyDescent="0.25">
      <c r="A1" s="197" t="s">
        <v>141</v>
      </c>
      <c r="B1" s="198"/>
      <c r="C1" s="199" t="s">
        <v>488</v>
      </c>
      <c r="D1" s="200" t="s">
        <v>489</v>
      </c>
      <c r="E1" s="201" t="s">
        <v>490</v>
      </c>
      <c r="F1" s="202" t="s">
        <v>491</v>
      </c>
      <c r="G1" s="200" t="s">
        <v>140</v>
      </c>
      <c r="H1" s="200" t="s">
        <v>492</v>
      </c>
      <c r="I1" s="203" t="s">
        <v>493</v>
      </c>
      <c r="J1" s="204" t="s">
        <v>494</v>
      </c>
    </row>
    <row r="2" spans="1:10" ht="15.75" thickBot="1" x14ac:dyDescent="0.25">
      <c r="A2" s="366" t="s">
        <v>495</v>
      </c>
      <c r="B2" s="367"/>
      <c r="C2" s="367"/>
      <c r="D2" s="367"/>
      <c r="E2" s="367"/>
      <c r="F2" s="367"/>
      <c r="G2" s="367"/>
      <c r="H2" s="367"/>
      <c r="I2" s="367"/>
      <c r="J2" s="368"/>
    </row>
    <row r="3" spans="1:10" x14ac:dyDescent="0.2">
      <c r="A3" s="205" t="s">
        <v>496</v>
      </c>
      <c r="B3" s="207" t="s">
        <v>497</v>
      </c>
      <c r="C3" s="207">
        <v>401</v>
      </c>
      <c r="D3" s="215" t="s">
        <v>91</v>
      </c>
      <c r="E3" s="207" t="s">
        <v>503</v>
      </c>
      <c r="F3" s="216" t="s">
        <v>484</v>
      </c>
      <c r="G3" s="207" t="s">
        <v>498</v>
      </c>
      <c r="H3" s="207" t="s">
        <v>499</v>
      </c>
      <c r="I3" s="207" t="s">
        <v>521</v>
      </c>
      <c r="J3" s="224">
        <v>1</v>
      </c>
    </row>
    <row r="4" spans="1:10" x14ac:dyDescent="0.2">
      <c r="A4" s="208" t="s">
        <v>496</v>
      </c>
      <c r="B4" s="206" t="s">
        <v>497</v>
      </c>
      <c r="C4" s="206">
        <v>402</v>
      </c>
      <c r="D4" s="217" t="s">
        <v>91</v>
      </c>
      <c r="E4" s="206" t="s">
        <v>503</v>
      </c>
      <c r="F4" s="218" t="s">
        <v>484</v>
      </c>
      <c r="G4" s="206" t="s">
        <v>498</v>
      </c>
      <c r="H4" s="206" t="s">
        <v>499</v>
      </c>
      <c r="I4" s="206" t="s">
        <v>521</v>
      </c>
      <c r="J4" s="225">
        <v>1</v>
      </c>
    </row>
    <row r="5" spans="1:10" x14ac:dyDescent="0.2">
      <c r="A5" s="208" t="s">
        <v>496</v>
      </c>
      <c r="B5" s="206" t="s">
        <v>497</v>
      </c>
      <c r="C5" s="206">
        <v>403</v>
      </c>
      <c r="D5" s="217" t="s">
        <v>91</v>
      </c>
      <c r="E5" s="206" t="s">
        <v>503</v>
      </c>
      <c r="F5" s="219" t="s">
        <v>487</v>
      </c>
      <c r="G5" s="206" t="s">
        <v>498</v>
      </c>
      <c r="H5" s="206" t="s">
        <v>499</v>
      </c>
      <c r="I5" s="206" t="s">
        <v>521</v>
      </c>
      <c r="J5" s="225">
        <v>1</v>
      </c>
    </row>
    <row r="6" spans="1:10" x14ac:dyDescent="0.2">
      <c r="A6" s="208" t="s">
        <v>496</v>
      </c>
      <c r="B6" s="212" t="s">
        <v>497</v>
      </c>
      <c r="C6" s="206">
        <v>404</v>
      </c>
      <c r="D6" s="217" t="s">
        <v>91</v>
      </c>
      <c r="E6" s="206" t="s">
        <v>503</v>
      </c>
      <c r="F6" s="219" t="s">
        <v>487</v>
      </c>
      <c r="G6" s="206" t="s">
        <v>498</v>
      </c>
      <c r="H6" s="206" t="s">
        <v>499</v>
      </c>
      <c r="I6" s="206" t="s">
        <v>521</v>
      </c>
      <c r="J6" s="225">
        <v>1</v>
      </c>
    </row>
    <row r="7" spans="1:10" x14ac:dyDescent="0.2">
      <c r="A7" s="208" t="s">
        <v>496</v>
      </c>
      <c r="B7" s="212" t="s">
        <v>497</v>
      </c>
      <c r="C7" s="206">
        <v>405</v>
      </c>
      <c r="D7" s="217" t="s">
        <v>91</v>
      </c>
      <c r="E7" s="206" t="s">
        <v>503</v>
      </c>
      <c r="F7" s="219" t="s">
        <v>485</v>
      </c>
      <c r="G7" s="206" t="s">
        <v>498</v>
      </c>
      <c r="H7" s="206" t="s">
        <v>499</v>
      </c>
      <c r="I7" s="206" t="s">
        <v>521</v>
      </c>
      <c r="J7" s="225">
        <v>1</v>
      </c>
    </row>
    <row r="8" spans="1:10" x14ac:dyDescent="0.2">
      <c r="A8" s="208" t="s">
        <v>496</v>
      </c>
      <c r="B8" s="212" t="s">
        <v>497</v>
      </c>
      <c r="C8" s="206">
        <v>406</v>
      </c>
      <c r="D8" s="217" t="s">
        <v>91</v>
      </c>
      <c r="E8" s="206" t="s">
        <v>503</v>
      </c>
      <c r="F8" s="219" t="s">
        <v>485</v>
      </c>
      <c r="G8" s="206" t="s">
        <v>498</v>
      </c>
      <c r="H8" s="206" t="s">
        <v>499</v>
      </c>
      <c r="I8" s="206" t="s">
        <v>521</v>
      </c>
      <c r="J8" s="225">
        <v>1</v>
      </c>
    </row>
    <row r="9" spans="1:10" x14ac:dyDescent="0.2">
      <c r="A9" s="208" t="s">
        <v>496</v>
      </c>
      <c r="B9" s="212" t="s">
        <v>497</v>
      </c>
      <c r="C9" s="206">
        <v>407</v>
      </c>
      <c r="D9" s="217" t="s">
        <v>91</v>
      </c>
      <c r="E9" s="206" t="s">
        <v>503</v>
      </c>
      <c r="F9" s="219" t="s">
        <v>486</v>
      </c>
      <c r="G9" s="206" t="s">
        <v>498</v>
      </c>
      <c r="H9" s="206" t="s">
        <v>499</v>
      </c>
      <c r="I9" s="206" t="s">
        <v>521</v>
      </c>
      <c r="J9" s="225">
        <v>1</v>
      </c>
    </row>
    <row r="10" spans="1:10" x14ac:dyDescent="0.2">
      <c r="A10" s="208" t="s">
        <v>496</v>
      </c>
      <c r="B10" s="212" t="s">
        <v>497</v>
      </c>
      <c r="C10" s="206">
        <v>408</v>
      </c>
      <c r="D10" s="217" t="s">
        <v>91</v>
      </c>
      <c r="E10" s="206" t="s">
        <v>503</v>
      </c>
      <c r="F10" s="219" t="s">
        <v>486</v>
      </c>
      <c r="G10" s="206" t="s">
        <v>498</v>
      </c>
      <c r="H10" s="206" t="s">
        <v>499</v>
      </c>
      <c r="I10" s="206" t="s">
        <v>521</v>
      </c>
      <c r="J10" s="225">
        <v>1</v>
      </c>
    </row>
    <row r="11" spans="1:10" x14ac:dyDescent="0.2">
      <c r="A11" s="208" t="s">
        <v>496</v>
      </c>
      <c r="B11" s="212" t="s">
        <v>497</v>
      </c>
      <c r="C11" s="206">
        <v>409</v>
      </c>
      <c r="D11" s="217" t="s">
        <v>91</v>
      </c>
      <c r="E11" s="206" t="s">
        <v>506</v>
      </c>
      <c r="F11" s="219" t="s">
        <v>289</v>
      </c>
      <c r="G11" s="206" t="s">
        <v>505</v>
      </c>
      <c r="H11" s="206" t="s">
        <v>504</v>
      </c>
      <c r="I11" s="206" t="s">
        <v>521</v>
      </c>
      <c r="J11" s="225">
        <v>1</v>
      </c>
    </row>
    <row r="12" spans="1:10" x14ac:dyDescent="0.2">
      <c r="A12" s="208" t="s">
        <v>496</v>
      </c>
      <c r="B12" s="212" t="s">
        <v>497</v>
      </c>
      <c r="C12" s="206">
        <v>410</v>
      </c>
      <c r="D12" s="217" t="s">
        <v>91</v>
      </c>
      <c r="E12" s="206" t="s">
        <v>506</v>
      </c>
      <c r="F12" s="219" t="s">
        <v>483</v>
      </c>
      <c r="G12" s="206" t="s">
        <v>505</v>
      </c>
      <c r="H12" s="206" t="s">
        <v>504</v>
      </c>
      <c r="I12" s="206" t="s">
        <v>521</v>
      </c>
      <c r="J12" s="225">
        <v>1</v>
      </c>
    </row>
    <row r="13" spans="1:10" x14ac:dyDescent="0.2">
      <c r="A13" s="208" t="s">
        <v>496</v>
      </c>
      <c r="B13" s="212" t="s">
        <v>497</v>
      </c>
      <c r="C13" s="206">
        <v>411</v>
      </c>
      <c r="D13" s="217" t="s">
        <v>91</v>
      </c>
      <c r="E13" s="206" t="s">
        <v>545</v>
      </c>
      <c r="F13" s="219" t="s">
        <v>172</v>
      </c>
      <c r="G13" s="206" t="s">
        <v>505</v>
      </c>
      <c r="H13" s="206" t="s">
        <v>502</v>
      </c>
      <c r="I13" s="206" t="s">
        <v>521</v>
      </c>
      <c r="J13" s="225">
        <v>1</v>
      </c>
    </row>
    <row r="14" spans="1:10" x14ac:dyDescent="0.2">
      <c r="A14" s="208" t="s">
        <v>496</v>
      </c>
      <c r="B14" s="212" t="s">
        <v>497</v>
      </c>
      <c r="C14" s="206">
        <v>412</v>
      </c>
      <c r="D14" s="217" t="s">
        <v>91</v>
      </c>
      <c r="E14" s="206" t="s">
        <v>545</v>
      </c>
      <c r="F14" s="219" t="s">
        <v>289</v>
      </c>
      <c r="G14" s="206" t="s">
        <v>505</v>
      </c>
      <c r="H14" s="206" t="s">
        <v>502</v>
      </c>
      <c r="I14" s="206" t="s">
        <v>521</v>
      </c>
      <c r="J14" s="225">
        <v>1</v>
      </c>
    </row>
    <row r="15" spans="1:10" x14ac:dyDescent="0.2">
      <c r="A15" s="208"/>
      <c r="B15" s="212"/>
      <c r="C15" s="212"/>
      <c r="D15" s="217"/>
      <c r="E15" s="206"/>
      <c r="F15" s="219"/>
      <c r="G15" s="206"/>
      <c r="H15" s="206"/>
      <c r="I15" s="206"/>
      <c r="J15" s="225"/>
    </row>
    <row r="16" spans="1:10" x14ac:dyDescent="0.2">
      <c r="A16" s="208" t="s">
        <v>500</v>
      </c>
      <c r="B16" s="212" t="s">
        <v>497</v>
      </c>
      <c r="C16" s="212">
        <v>401</v>
      </c>
      <c r="D16" s="217" t="s">
        <v>91</v>
      </c>
      <c r="E16" s="206" t="s">
        <v>503</v>
      </c>
      <c r="F16" s="219" t="s">
        <v>484</v>
      </c>
      <c r="G16" s="206" t="s">
        <v>498</v>
      </c>
      <c r="H16" s="206" t="s">
        <v>499</v>
      </c>
      <c r="I16" s="206" t="s">
        <v>521</v>
      </c>
      <c r="J16" s="225">
        <v>1</v>
      </c>
    </row>
    <row r="17" spans="1:10" x14ac:dyDescent="0.2">
      <c r="A17" s="208" t="s">
        <v>500</v>
      </c>
      <c r="B17" s="212" t="s">
        <v>497</v>
      </c>
      <c r="C17" s="212">
        <v>402</v>
      </c>
      <c r="D17" s="217" t="s">
        <v>91</v>
      </c>
      <c r="E17" s="206" t="s">
        <v>503</v>
      </c>
      <c r="F17" s="219" t="s">
        <v>484</v>
      </c>
      <c r="G17" s="206" t="s">
        <v>498</v>
      </c>
      <c r="H17" s="206" t="s">
        <v>499</v>
      </c>
      <c r="I17" s="206" t="s">
        <v>521</v>
      </c>
      <c r="J17" s="225">
        <v>1</v>
      </c>
    </row>
    <row r="18" spans="1:10" x14ac:dyDescent="0.2">
      <c r="A18" s="208" t="s">
        <v>500</v>
      </c>
      <c r="B18" s="212" t="s">
        <v>497</v>
      </c>
      <c r="C18" s="212">
        <v>403</v>
      </c>
      <c r="D18" s="217" t="s">
        <v>91</v>
      </c>
      <c r="E18" s="206" t="s">
        <v>503</v>
      </c>
      <c r="F18" s="219" t="s">
        <v>487</v>
      </c>
      <c r="G18" s="206" t="s">
        <v>498</v>
      </c>
      <c r="H18" s="206" t="s">
        <v>499</v>
      </c>
      <c r="I18" s="206" t="s">
        <v>521</v>
      </c>
      <c r="J18" s="225">
        <v>1</v>
      </c>
    </row>
    <row r="19" spans="1:10" x14ac:dyDescent="0.2">
      <c r="A19" s="208" t="s">
        <v>500</v>
      </c>
      <c r="B19" s="212" t="s">
        <v>497</v>
      </c>
      <c r="C19" s="212">
        <v>404</v>
      </c>
      <c r="D19" s="217" t="s">
        <v>91</v>
      </c>
      <c r="E19" s="206" t="s">
        <v>503</v>
      </c>
      <c r="F19" s="219" t="s">
        <v>487</v>
      </c>
      <c r="G19" s="206" t="s">
        <v>498</v>
      </c>
      <c r="H19" s="206" t="s">
        <v>499</v>
      </c>
      <c r="I19" s="206" t="s">
        <v>521</v>
      </c>
      <c r="J19" s="225">
        <v>1</v>
      </c>
    </row>
    <row r="20" spans="1:10" x14ac:dyDescent="0.2">
      <c r="A20" s="208" t="s">
        <v>500</v>
      </c>
      <c r="B20" s="212" t="s">
        <v>497</v>
      </c>
      <c r="C20" s="212">
        <v>405</v>
      </c>
      <c r="D20" s="217" t="s">
        <v>91</v>
      </c>
      <c r="E20" s="206" t="s">
        <v>503</v>
      </c>
      <c r="F20" s="219" t="s">
        <v>485</v>
      </c>
      <c r="G20" s="206" t="s">
        <v>498</v>
      </c>
      <c r="H20" s="206" t="s">
        <v>499</v>
      </c>
      <c r="I20" s="206" t="s">
        <v>521</v>
      </c>
      <c r="J20" s="225">
        <v>1</v>
      </c>
    </row>
    <row r="21" spans="1:10" x14ac:dyDescent="0.2">
      <c r="A21" s="208" t="s">
        <v>500</v>
      </c>
      <c r="B21" s="212" t="s">
        <v>497</v>
      </c>
      <c r="C21" s="212">
        <v>406</v>
      </c>
      <c r="D21" s="217" t="s">
        <v>91</v>
      </c>
      <c r="E21" s="206" t="s">
        <v>503</v>
      </c>
      <c r="F21" s="219" t="s">
        <v>485</v>
      </c>
      <c r="G21" s="206" t="s">
        <v>498</v>
      </c>
      <c r="H21" s="206" t="s">
        <v>499</v>
      </c>
      <c r="I21" s="206" t="s">
        <v>521</v>
      </c>
      <c r="J21" s="225">
        <v>1</v>
      </c>
    </row>
    <row r="22" spans="1:10" x14ac:dyDescent="0.2">
      <c r="A22" s="208" t="s">
        <v>500</v>
      </c>
      <c r="B22" s="212" t="s">
        <v>497</v>
      </c>
      <c r="C22" s="212">
        <v>407</v>
      </c>
      <c r="D22" s="217" t="s">
        <v>91</v>
      </c>
      <c r="E22" s="206" t="s">
        <v>503</v>
      </c>
      <c r="F22" s="220" t="s">
        <v>486</v>
      </c>
      <c r="G22" s="206" t="s">
        <v>498</v>
      </c>
      <c r="H22" s="206" t="s">
        <v>499</v>
      </c>
      <c r="I22" s="206" t="s">
        <v>521</v>
      </c>
      <c r="J22" s="225">
        <v>1</v>
      </c>
    </row>
    <row r="23" spans="1:10" x14ac:dyDescent="0.2">
      <c r="A23" s="208" t="s">
        <v>500</v>
      </c>
      <c r="B23" s="212" t="s">
        <v>497</v>
      </c>
      <c r="C23" s="212">
        <v>408</v>
      </c>
      <c r="D23" s="217" t="s">
        <v>91</v>
      </c>
      <c r="E23" s="206" t="s">
        <v>503</v>
      </c>
      <c r="F23" s="219" t="s">
        <v>486</v>
      </c>
      <c r="G23" s="206" t="s">
        <v>498</v>
      </c>
      <c r="H23" s="206" t="s">
        <v>499</v>
      </c>
      <c r="I23" s="206" t="s">
        <v>521</v>
      </c>
      <c r="J23" s="225">
        <v>1</v>
      </c>
    </row>
    <row r="24" spans="1:10" x14ac:dyDescent="0.2">
      <c r="A24" s="209"/>
      <c r="B24" s="210"/>
      <c r="C24" s="210"/>
      <c r="D24" s="221"/>
      <c r="E24" s="210"/>
      <c r="F24" s="218"/>
      <c r="G24" s="210"/>
      <c r="H24" s="210"/>
      <c r="I24" s="206"/>
      <c r="J24" s="226"/>
    </row>
    <row r="25" spans="1:10" x14ac:dyDescent="0.2">
      <c r="A25" s="208" t="s">
        <v>507</v>
      </c>
      <c r="B25" s="206" t="s">
        <v>497</v>
      </c>
      <c r="C25" s="206">
        <v>401</v>
      </c>
      <c r="D25" s="217" t="s">
        <v>91</v>
      </c>
      <c r="E25" s="206" t="s">
        <v>503</v>
      </c>
      <c r="F25" s="219" t="s">
        <v>484</v>
      </c>
      <c r="G25" s="206" t="s">
        <v>498</v>
      </c>
      <c r="H25" s="206" t="s">
        <v>499</v>
      </c>
      <c r="I25" s="206" t="s">
        <v>521</v>
      </c>
      <c r="J25" s="225">
        <v>1</v>
      </c>
    </row>
    <row r="26" spans="1:10" x14ac:dyDescent="0.2">
      <c r="A26" s="208" t="s">
        <v>507</v>
      </c>
      <c r="B26" s="206" t="s">
        <v>497</v>
      </c>
      <c r="C26" s="206">
        <v>402</v>
      </c>
      <c r="D26" s="217" t="s">
        <v>91</v>
      </c>
      <c r="E26" s="206" t="s">
        <v>503</v>
      </c>
      <c r="F26" s="219" t="s">
        <v>484</v>
      </c>
      <c r="G26" s="206" t="s">
        <v>498</v>
      </c>
      <c r="H26" s="206" t="s">
        <v>499</v>
      </c>
      <c r="I26" s="206" t="s">
        <v>521</v>
      </c>
      <c r="J26" s="225">
        <v>1</v>
      </c>
    </row>
    <row r="27" spans="1:10" x14ac:dyDescent="0.2">
      <c r="A27" s="208" t="s">
        <v>507</v>
      </c>
      <c r="B27" s="206" t="s">
        <v>497</v>
      </c>
      <c r="C27" s="206">
        <v>403</v>
      </c>
      <c r="D27" s="217" t="s">
        <v>91</v>
      </c>
      <c r="E27" s="206" t="s">
        <v>503</v>
      </c>
      <c r="F27" s="219" t="s">
        <v>487</v>
      </c>
      <c r="G27" s="206" t="s">
        <v>498</v>
      </c>
      <c r="H27" s="206" t="s">
        <v>499</v>
      </c>
      <c r="I27" s="206" t="s">
        <v>521</v>
      </c>
      <c r="J27" s="225">
        <v>1</v>
      </c>
    </row>
    <row r="28" spans="1:10" x14ac:dyDescent="0.2">
      <c r="A28" s="208" t="s">
        <v>507</v>
      </c>
      <c r="B28" s="206" t="s">
        <v>497</v>
      </c>
      <c r="C28" s="206">
        <v>404</v>
      </c>
      <c r="D28" s="217" t="s">
        <v>91</v>
      </c>
      <c r="E28" s="206" t="s">
        <v>503</v>
      </c>
      <c r="F28" s="219" t="s">
        <v>487</v>
      </c>
      <c r="G28" s="206" t="s">
        <v>498</v>
      </c>
      <c r="H28" s="206" t="s">
        <v>499</v>
      </c>
      <c r="I28" s="206" t="s">
        <v>521</v>
      </c>
      <c r="J28" s="225">
        <v>1</v>
      </c>
    </row>
    <row r="29" spans="1:10" x14ac:dyDescent="0.2">
      <c r="A29" s="208" t="s">
        <v>507</v>
      </c>
      <c r="B29" s="206" t="s">
        <v>497</v>
      </c>
      <c r="C29" s="206">
        <v>405</v>
      </c>
      <c r="D29" s="217" t="s">
        <v>91</v>
      </c>
      <c r="E29" s="206" t="s">
        <v>503</v>
      </c>
      <c r="F29" s="219" t="s">
        <v>485</v>
      </c>
      <c r="G29" s="206" t="s">
        <v>498</v>
      </c>
      <c r="H29" s="206" t="s">
        <v>499</v>
      </c>
      <c r="I29" s="206" t="s">
        <v>521</v>
      </c>
      <c r="J29" s="225">
        <v>1</v>
      </c>
    </row>
    <row r="30" spans="1:10" x14ac:dyDescent="0.2">
      <c r="A30" s="208" t="s">
        <v>507</v>
      </c>
      <c r="B30" s="206" t="s">
        <v>497</v>
      </c>
      <c r="C30" s="206">
        <v>406</v>
      </c>
      <c r="D30" s="217" t="s">
        <v>91</v>
      </c>
      <c r="E30" s="206" t="s">
        <v>503</v>
      </c>
      <c r="F30" s="219" t="s">
        <v>485</v>
      </c>
      <c r="G30" s="206" t="s">
        <v>498</v>
      </c>
      <c r="H30" s="206" t="s">
        <v>499</v>
      </c>
      <c r="I30" s="206" t="s">
        <v>521</v>
      </c>
      <c r="J30" s="225">
        <v>1</v>
      </c>
    </row>
    <row r="31" spans="1:10" x14ac:dyDescent="0.2">
      <c r="A31" s="208" t="s">
        <v>507</v>
      </c>
      <c r="B31" s="206" t="s">
        <v>497</v>
      </c>
      <c r="C31" s="206">
        <v>407</v>
      </c>
      <c r="D31" s="217" t="s">
        <v>91</v>
      </c>
      <c r="E31" s="206" t="s">
        <v>503</v>
      </c>
      <c r="F31" s="219" t="s">
        <v>486</v>
      </c>
      <c r="G31" s="206" t="s">
        <v>498</v>
      </c>
      <c r="H31" s="206" t="s">
        <v>499</v>
      </c>
      <c r="I31" s="206" t="s">
        <v>521</v>
      </c>
      <c r="J31" s="225">
        <v>1</v>
      </c>
    </row>
    <row r="32" spans="1:10" x14ac:dyDescent="0.2">
      <c r="A32" s="208" t="s">
        <v>507</v>
      </c>
      <c r="B32" s="206" t="s">
        <v>497</v>
      </c>
      <c r="C32" s="206">
        <v>408</v>
      </c>
      <c r="D32" s="217" t="s">
        <v>91</v>
      </c>
      <c r="E32" s="206" t="s">
        <v>503</v>
      </c>
      <c r="F32" s="219" t="s">
        <v>486</v>
      </c>
      <c r="G32" s="206" t="s">
        <v>498</v>
      </c>
      <c r="H32" s="206" t="s">
        <v>499</v>
      </c>
      <c r="I32" s="206" t="s">
        <v>521</v>
      </c>
      <c r="J32" s="225">
        <v>1</v>
      </c>
    </row>
    <row r="33" spans="1:10" x14ac:dyDescent="0.2">
      <c r="A33" s="211"/>
      <c r="B33" s="212"/>
      <c r="C33" s="212"/>
      <c r="D33" s="217"/>
      <c r="E33" s="212"/>
      <c r="F33" s="222"/>
      <c r="G33" s="212"/>
      <c r="H33" s="212"/>
      <c r="I33" s="212"/>
      <c r="J33" s="227"/>
    </row>
    <row r="34" spans="1:10" x14ac:dyDescent="0.2">
      <c r="A34" s="208" t="s">
        <v>508</v>
      </c>
      <c r="B34" s="206" t="s">
        <v>497</v>
      </c>
      <c r="C34" s="206">
        <v>401</v>
      </c>
      <c r="D34" s="217" t="s">
        <v>91</v>
      </c>
      <c r="E34" s="206" t="s">
        <v>503</v>
      </c>
      <c r="F34" s="219" t="s">
        <v>484</v>
      </c>
      <c r="G34" s="206" t="s">
        <v>498</v>
      </c>
      <c r="H34" s="206" t="s">
        <v>499</v>
      </c>
      <c r="I34" s="206" t="s">
        <v>521</v>
      </c>
      <c r="J34" s="225">
        <v>1</v>
      </c>
    </row>
    <row r="35" spans="1:10" x14ac:dyDescent="0.2">
      <c r="A35" s="208" t="s">
        <v>508</v>
      </c>
      <c r="B35" s="206" t="s">
        <v>497</v>
      </c>
      <c r="C35" s="206">
        <v>402</v>
      </c>
      <c r="D35" s="217" t="s">
        <v>91</v>
      </c>
      <c r="E35" s="206" t="s">
        <v>503</v>
      </c>
      <c r="F35" s="219" t="s">
        <v>484</v>
      </c>
      <c r="G35" s="206" t="s">
        <v>498</v>
      </c>
      <c r="H35" s="206" t="s">
        <v>499</v>
      </c>
      <c r="I35" s="206" t="s">
        <v>521</v>
      </c>
      <c r="J35" s="225">
        <v>1</v>
      </c>
    </row>
    <row r="36" spans="1:10" x14ac:dyDescent="0.2">
      <c r="A36" s="208" t="s">
        <v>508</v>
      </c>
      <c r="B36" s="206" t="s">
        <v>497</v>
      </c>
      <c r="C36" s="206">
        <v>403</v>
      </c>
      <c r="D36" s="217" t="s">
        <v>91</v>
      </c>
      <c r="E36" s="206" t="s">
        <v>503</v>
      </c>
      <c r="F36" s="219" t="s">
        <v>487</v>
      </c>
      <c r="G36" s="206" t="s">
        <v>498</v>
      </c>
      <c r="H36" s="206" t="s">
        <v>499</v>
      </c>
      <c r="I36" s="206" t="s">
        <v>521</v>
      </c>
      <c r="J36" s="225">
        <v>1</v>
      </c>
    </row>
    <row r="37" spans="1:10" x14ac:dyDescent="0.2">
      <c r="A37" s="208" t="s">
        <v>508</v>
      </c>
      <c r="B37" s="212"/>
      <c r="C37" s="212">
        <v>404</v>
      </c>
      <c r="D37" s="217" t="s">
        <v>91</v>
      </c>
      <c r="E37" s="206" t="s">
        <v>503</v>
      </c>
      <c r="F37" s="219" t="s">
        <v>487</v>
      </c>
      <c r="G37" s="206" t="s">
        <v>498</v>
      </c>
      <c r="H37" s="206" t="s">
        <v>499</v>
      </c>
      <c r="I37" s="206" t="s">
        <v>521</v>
      </c>
      <c r="J37" s="227">
        <v>1</v>
      </c>
    </row>
    <row r="38" spans="1:10" x14ac:dyDescent="0.2">
      <c r="A38" s="208" t="s">
        <v>508</v>
      </c>
      <c r="B38" s="206" t="s">
        <v>497</v>
      </c>
      <c r="C38" s="206">
        <v>405</v>
      </c>
      <c r="D38" s="217" t="s">
        <v>91</v>
      </c>
      <c r="E38" s="206" t="s">
        <v>503</v>
      </c>
      <c r="F38" s="219" t="s">
        <v>485</v>
      </c>
      <c r="G38" s="206" t="s">
        <v>498</v>
      </c>
      <c r="H38" s="206" t="s">
        <v>499</v>
      </c>
      <c r="I38" s="206" t="s">
        <v>521</v>
      </c>
      <c r="J38" s="225">
        <v>1</v>
      </c>
    </row>
    <row r="39" spans="1:10" x14ac:dyDescent="0.2">
      <c r="A39" s="208" t="s">
        <v>508</v>
      </c>
      <c r="B39" s="206" t="s">
        <v>497</v>
      </c>
      <c r="C39" s="206">
        <v>406</v>
      </c>
      <c r="D39" s="217" t="s">
        <v>91</v>
      </c>
      <c r="E39" s="206" t="s">
        <v>503</v>
      </c>
      <c r="F39" s="219" t="s">
        <v>485</v>
      </c>
      <c r="G39" s="206" t="s">
        <v>498</v>
      </c>
      <c r="H39" s="206" t="s">
        <v>499</v>
      </c>
      <c r="I39" s="206" t="s">
        <v>521</v>
      </c>
      <c r="J39" s="225">
        <v>1</v>
      </c>
    </row>
    <row r="40" spans="1:10" x14ac:dyDescent="0.2">
      <c r="A40" s="208" t="s">
        <v>508</v>
      </c>
      <c r="B40" s="206" t="s">
        <v>497</v>
      </c>
      <c r="C40" s="206">
        <v>407</v>
      </c>
      <c r="D40" s="217" t="s">
        <v>91</v>
      </c>
      <c r="E40" s="206" t="s">
        <v>503</v>
      </c>
      <c r="F40" s="219" t="s">
        <v>486</v>
      </c>
      <c r="G40" s="206" t="s">
        <v>498</v>
      </c>
      <c r="H40" s="206" t="s">
        <v>499</v>
      </c>
      <c r="I40" s="206" t="s">
        <v>521</v>
      </c>
      <c r="J40" s="225">
        <v>1</v>
      </c>
    </row>
    <row r="41" spans="1:10" x14ac:dyDescent="0.2">
      <c r="A41" s="208" t="s">
        <v>508</v>
      </c>
      <c r="B41" s="206" t="s">
        <v>497</v>
      </c>
      <c r="C41" s="212">
        <v>408</v>
      </c>
      <c r="D41" s="217" t="s">
        <v>91</v>
      </c>
      <c r="E41" s="206" t="s">
        <v>503</v>
      </c>
      <c r="F41" s="219" t="s">
        <v>486</v>
      </c>
      <c r="G41" s="206" t="s">
        <v>498</v>
      </c>
      <c r="H41" s="206" t="s">
        <v>499</v>
      </c>
      <c r="I41" s="206" t="s">
        <v>521</v>
      </c>
      <c r="J41" s="225">
        <v>1</v>
      </c>
    </row>
    <row r="42" spans="1:10" x14ac:dyDescent="0.2">
      <c r="A42" s="208"/>
      <c r="B42" s="206"/>
      <c r="C42" s="206"/>
      <c r="D42" s="217"/>
      <c r="E42" s="206"/>
      <c r="F42" s="219"/>
      <c r="G42" s="206"/>
      <c r="H42" s="206"/>
      <c r="I42" s="206"/>
      <c r="J42" s="225"/>
    </row>
    <row r="43" spans="1:10" x14ac:dyDescent="0.2">
      <c r="A43" s="208" t="s">
        <v>509</v>
      </c>
      <c r="B43" s="206" t="s">
        <v>497</v>
      </c>
      <c r="C43" s="206">
        <v>401</v>
      </c>
      <c r="D43" s="217" t="s">
        <v>79</v>
      </c>
      <c r="E43" s="206" t="s">
        <v>536</v>
      </c>
      <c r="F43" s="219" t="s">
        <v>171</v>
      </c>
      <c r="G43" s="206" t="s">
        <v>498</v>
      </c>
      <c r="H43" s="206" t="s">
        <v>499</v>
      </c>
      <c r="I43" s="206" t="s">
        <v>521</v>
      </c>
      <c r="J43" s="225">
        <v>1</v>
      </c>
    </row>
    <row r="44" spans="1:10" x14ac:dyDescent="0.2">
      <c r="A44" s="208" t="s">
        <v>509</v>
      </c>
      <c r="B44" s="206" t="s">
        <v>497</v>
      </c>
      <c r="C44" s="206">
        <v>402</v>
      </c>
      <c r="D44" s="217" t="s">
        <v>79</v>
      </c>
      <c r="E44" s="206" t="s">
        <v>537</v>
      </c>
      <c r="F44" s="219" t="s">
        <v>172</v>
      </c>
      <c r="G44" s="206" t="s">
        <v>498</v>
      </c>
      <c r="H44" s="206" t="s">
        <v>499</v>
      </c>
      <c r="I44" s="206" t="s">
        <v>521</v>
      </c>
      <c r="J44" s="225">
        <v>1</v>
      </c>
    </row>
    <row r="45" spans="1:10" x14ac:dyDescent="0.2">
      <c r="A45" s="208" t="s">
        <v>509</v>
      </c>
      <c r="B45" s="206" t="s">
        <v>497</v>
      </c>
      <c r="C45" s="206">
        <v>403</v>
      </c>
      <c r="D45" s="217" t="s">
        <v>79</v>
      </c>
      <c r="E45" s="206" t="s">
        <v>538</v>
      </c>
      <c r="F45" s="220" t="s">
        <v>173</v>
      </c>
      <c r="G45" s="206" t="s">
        <v>498</v>
      </c>
      <c r="H45" s="206" t="s">
        <v>499</v>
      </c>
      <c r="I45" s="206" t="s">
        <v>521</v>
      </c>
      <c r="J45" s="225">
        <v>1</v>
      </c>
    </row>
    <row r="46" spans="1:10" x14ac:dyDescent="0.2">
      <c r="A46" s="208" t="s">
        <v>509</v>
      </c>
      <c r="B46" s="206" t="s">
        <v>497</v>
      </c>
      <c r="C46" s="206">
        <v>404</v>
      </c>
      <c r="D46" s="217" t="s">
        <v>79</v>
      </c>
      <c r="E46" s="206" t="s">
        <v>506</v>
      </c>
      <c r="F46" s="219" t="s">
        <v>289</v>
      </c>
      <c r="G46" s="206" t="s">
        <v>498</v>
      </c>
      <c r="H46" s="206" t="s">
        <v>499</v>
      </c>
      <c r="I46" s="206" t="s">
        <v>521</v>
      </c>
      <c r="J46" s="225">
        <v>1</v>
      </c>
    </row>
    <row r="47" spans="1:10" x14ac:dyDescent="0.2">
      <c r="A47" s="208" t="s">
        <v>509</v>
      </c>
      <c r="B47" s="206" t="s">
        <v>497</v>
      </c>
      <c r="C47" s="206">
        <v>405</v>
      </c>
      <c r="D47" s="217" t="s">
        <v>79</v>
      </c>
      <c r="E47" s="206" t="s">
        <v>539</v>
      </c>
      <c r="F47" s="219" t="s">
        <v>289</v>
      </c>
      <c r="G47" s="206" t="s">
        <v>498</v>
      </c>
      <c r="H47" s="206" t="s">
        <v>499</v>
      </c>
      <c r="I47" s="206" t="s">
        <v>521</v>
      </c>
      <c r="J47" s="225">
        <v>1</v>
      </c>
    </row>
    <row r="48" spans="1:10" x14ac:dyDescent="0.2">
      <c r="A48" s="208" t="s">
        <v>509</v>
      </c>
      <c r="B48" s="206" t="s">
        <v>497</v>
      </c>
      <c r="C48" s="206">
        <v>406</v>
      </c>
      <c r="D48" s="217" t="s">
        <v>79</v>
      </c>
      <c r="E48" s="206" t="s">
        <v>540</v>
      </c>
      <c r="F48" s="219" t="s">
        <v>289</v>
      </c>
      <c r="G48" s="206" t="s">
        <v>498</v>
      </c>
      <c r="H48" s="206" t="s">
        <v>499</v>
      </c>
      <c r="I48" s="206" t="s">
        <v>521</v>
      </c>
      <c r="J48" s="225">
        <v>1</v>
      </c>
    </row>
    <row r="49" spans="1:10" x14ac:dyDescent="0.2">
      <c r="A49" s="208" t="s">
        <v>509</v>
      </c>
      <c r="B49" s="206" t="s">
        <v>497</v>
      </c>
      <c r="C49" s="206">
        <v>407</v>
      </c>
      <c r="D49" s="217" t="s">
        <v>79</v>
      </c>
      <c r="E49" s="206" t="s">
        <v>541</v>
      </c>
      <c r="F49" s="219" t="s">
        <v>289</v>
      </c>
      <c r="G49" s="206" t="s">
        <v>498</v>
      </c>
      <c r="H49" s="206" t="s">
        <v>499</v>
      </c>
      <c r="I49" s="206" t="s">
        <v>521</v>
      </c>
      <c r="J49" s="225">
        <v>1</v>
      </c>
    </row>
    <row r="50" spans="1:10" x14ac:dyDescent="0.2">
      <c r="A50" s="208" t="s">
        <v>509</v>
      </c>
      <c r="B50" s="206" t="s">
        <v>497</v>
      </c>
      <c r="C50" s="206">
        <v>408</v>
      </c>
      <c r="D50" s="217" t="s">
        <v>79</v>
      </c>
      <c r="E50" s="206" t="s">
        <v>538</v>
      </c>
      <c r="F50" s="219" t="s">
        <v>173</v>
      </c>
      <c r="G50" s="206" t="s">
        <v>498</v>
      </c>
      <c r="H50" s="206" t="s">
        <v>499</v>
      </c>
      <c r="I50" s="206" t="s">
        <v>521</v>
      </c>
      <c r="J50" s="225">
        <v>1</v>
      </c>
    </row>
    <row r="51" spans="1:10" x14ac:dyDescent="0.2">
      <c r="A51" s="208" t="s">
        <v>509</v>
      </c>
      <c r="B51" s="206" t="s">
        <v>497</v>
      </c>
      <c r="C51" s="206">
        <v>409</v>
      </c>
      <c r="D51" s="217" t="s">
        <v>79</v>
      </c>
      <c r="E51" s="206" t="s">
        <v>542</v>
      </c>
      <c r="F51" s="219" t="s">
        <v>172</v>
      </c>
      <c r="G51" s="206" t="s">
        <v>505</v>
      </c>
      <c r="H51" s="206" t="s">
        <v>504</v>
      </c>
      <c r="I51" s="206" t="s">
        <v>521</v>
      </c>
      <c r="J51" s="225">
        <v>1</v>
      </c>
    </row>
    <row r="52" spans="1:10" x14ac:dyDescent="0.2">
      <c r="A52" s="208" t="s">
        <v>509</v>
      </c>
      <c r="B52" s="206" t="s">
        <v>497</v>
      </c>
      <c r="C52" s="206">
        <v>410</v>
      </c>
      <c r="D52" s="217" t="s">
        <v>79</v>
      </c>
      <c r="E52" s="206" t="s">
        <v>543</v>
      </c>
      <c r="F52" s="219" t="s">
        <v>171</v>
      </c>
      <c r="G52" s="206" t="s">
        <v>505</v>
      </c>
      <c r="H52" s="206" t="s">
        <v>504</v>
      </c>
      <c r="I52" s="206" t="s">
        <v>521</v>
      </c>
      <c r="J52" s="225">
        <v>1</v>
      </c>
    </row>
    <row r="53" spans="1:10" x14ac:dyDescent="0.2">
      <c r="A53" s="208" t="s">
        <v>509</v>
      </c>
      <c r="B53" s="206"/>
      <c r="C53" s="206">
        <v>411</v>
      </c>
      <c r="D53" s="217" t="s">
        <v>79</v>
      </c>
      <c r="E53" s="206" t="s">
        <v>515</v>
      </c>
      <c r="F53" s="219" t="s">
        <v>483</v>
      </c>
      <c r="G53" s="206" t="s">
        <v>505</v>
      </c>
      <c r="H53" s="206" t="s">
        <v>535</v>
      </c>
      <c r="I53" s="206" t="s">
        <v>521</v>
      </c>
      <c r="J53" s="225">
        <v>1</v>
      </c>
    </row>
    <row r="55" spans="1:10" x14ac:dyDescent="0.2">
      <c r="A55" s="208" t="s">
        <v>510</v>
      </c>
      <c r="B55" s="206" t="s">
        <v>497</v>
      </c>
      <c r="C55" s="206">
        <v>401</v>
      </c>
      <c r="D55" s="217" t="s">
        <v>103</v>
      </c>
      <c r="E55" s="206" t="s">
        <v>513</v>
      </c>
      <c r="F55" s="219" t="s">
        <v>484</v>
      </c>
      <c r="G55" s="206" t="s">
        <v>498</v>
      </c>
      <c r="H55" s="206" t="s">
        <v>499</v>
      </c>
      <c r="I55" s="206" t="s">
        <v>521</v>
      </c>
      <c r="J55" s="225">
        <v>1</v>
      </c>
    </row>
    <row r="56" spans="1:10" x14ac:dyDescent="0.2">
      <c r="A56" s="208" t="s">
        <v>510</v>
      </c>
      <c r="B56" s="206" t="s">
        <v>497</v>
      </c>
      <c r="C56" s="206">
        <v>402</v>
      </c>
      <c r="D56" s="217" t="s">
        <v>103</v>
      </c>
      <c r="E56" s="206" t="s">
        <v>514</v>
      </c>
      <c r="F56" s="219" t="s">
        <v>484</v>
      </c>
      <c r="G56" s="206" t="s">
        <v>498</v>
      </c>
      <c r="H56" s="206" t="s">
        <v>499</v>
      </c>
      <c r="I56" s="206" t="s">
        <v>521</v>
      </c>
      <c r="J56" s="225">
        <v>1</v>
      </c>
    </row>
    <row r="57" spans="1:10" x14ac:dyDescent="0.2">
      <c r="A57" s="208" t="s">
        <v>510</v>
      </c>
      <c r="B57" s="206" t="s">
        <v>497</v>
      </c>
      <c r="C57" s="206">
        <v>403</v>
      </c>
      <c r="D57" s="217" t="s">
        <v>103</v>
      </c>
      <c r="E57" s="206" t="s">
        <v>513</v>
      </c>
      <c r="F57" s="219" t="s">
        <v>487</v>
      </c>
      <c r="G57" s="206" t="s">
        <v>498</v>
      </c>
      <c r="H57" s="206" t="s">
        <v>499</v>
      </c>
      <c r="I57" s="206" t="s">
        <v>521</v>
      </c>
      <c r="J57" s="225">
        <v>1</v>
      </c>
    </row>
    <row r="58" spans="1:10" x14ac:dyDescent="0.2">
      <c r="A58" s="208" t="s">
        <v>510</v>
      </c>
      <c r="B58" s="206" t="s">
        <v>497</v>
      </c>
      <c r="C58" s="206">
        <v>404</v>
      </c>
      <c r="D58" s="217" t="s">
        <v>103</v>
      </c>
      <c r="E58" s="206" t="s">
        <v>514</v>
      </c>
      <c r="F58" s="219" t="s">
        <v>487</v>
      </c>
      <c r="G58" s="206" t="s">
        <v>498</v>
      </c>
      <c r="H58" s="206" t="s">
        <v>499</v>
      </c>
      <c r="I58" s="206" t="s">
        <v>521</v>
      </c>
      <c r="J58" s="225">
        <v>1</v>
      </c>
    </row>
    <row r="59" spans="1:10" x14ac:dyDescent="0.2">
      <c r="A59" s="208" t="s">
        <v>510</v>
      </c>
      <c r="B59" s="206" t="s">
        <v>497</v>
      </c>
      <c r="C59" s="206">
        <v>405</v>
      </c>
      <c r="D59" s="217" t="s">
        <v>103</v>
      </c>
      <c r="E59" s="206" t="s">
        <v>513</v>
      </c>
      <c r="F59" s="219" t="s">
        <v>485</v>
      </c>
      <c r="G59" s="206" t="s">
        <v>498</v>
      </c>
      <c r="H59" s="206" t="s">
        <v>499</v>
      </c>
      <c r="I59" s="206" t="s">
        <v>521</v>
      </c>
      <c r="J59" s="225">
        <v>1</v>
      </c>
    </row>
    <row r="60" spans="1:10" x14ac:dyDescent="0.2">
      <c r="A60" s="208" t="s">
        <v>510</v>
      </c>
      <c r="B60" s="206" t="s">
        <v>497</v>
      </c>
      <c r="C60" s="206">
        <v>406</v>
      </c>
      <c r="D60" s="217" t="s">
        <v>103</v>
      </c>
      <c r="E60" s="206" t="s">
        <v>514</v>
      </c>
      <c r="F60" s="219" t="s">
        <v>485</v>
      </c>
      <c r="G60" s="206" t="s">
        <v>498</v>
      </c>
      <c r="H60" s="206" t="s">
        <v>499</v>
      </c>
      <c r="I60" s="206" t="s">
        <v>521</v>
      </c>
      <c r="J60" s="225">
        <v>1</v>
      </c>
    </row>
    <row r="61" spans="1:10" x14ac:dyDescent="0.2">
      <c r="A61" s="208" t="s">
        <v>510</v>
      </c>
      <c r="B61" s="206" t="s">
        <v>497</v>
      </c>
      <c r="C61" s="206">
        <v>407</v>
      </c>
      <c r="D61" s="217" t="s">
        <v>103</v>
      </c>
      <c r="E61" s="206" t="s">
        <v>513</v>
      </c>
      <c r="F61" s="219" t="s">
        <v>486</v>
      </c>
      <c r="G61" s="206" t="s">
        <v>498</v>
      </c>
      <c r="H61" s="206" t="s">
        <v>499</v>
      </c>
      <c r="I61" s="206" t="s">
        <v>521</v>
      </c>
      <c r="J61" s="225">
        <v>1</v>
      </c>
    </row>
    <row r="62" spans="1:10" x14ac:dyDescent="0.2">
      <c r="A62" s="208" t="s">
        <v>510</v>
      </c>
      <c r="B62" s="206" t="s">
        <v>497</v>
      </c>
      <c r="C62" s="206">
        <v>408</v>
      </c>
      <c r="D62" s="217" t="s">
        <v>103</v>
      </c>
      <c r="E62" s="206" t="s">
        <v>514</v>
      </c>
      <c r="F62" s="219" t="s">
        <v>486</v>
      </c>
      <c r="G62" s="206" t="s">
        <v>498</v>
      </c>
      <c r="H62" s="206" t="s">
        <v>499</v>
      </c>
      <c r="I62" s="206" t="s">
        <v>521</v>
      </c>
      <c r="J62" s="225">
        <v>1</v>
      </c>
    </row>
    <row r="63" spans="1:10" x14ac:dyDescent="0.2">
      <c r="A63" s="208" t="s">
        <v>510</v>
      </c>
      <c r="B63" s="206" t="s">
        <v>497</v>
      </c>
      <c r="C63" s="206">
        <v>409</v>
      </c>
      <c r="D63" s="217" t="s">
        <v>103</v>
      </c>
      <c r="E63" s="206" t="s">
        <v>516</v>
      </c>
      <c r="F63" s="219" t="s">
        <v>171</v>
      </c>
      <c r="G63" s="206" t="s">
        <v>501</v>
      </c>
      <c r="H63" s="206" t="s">
        <v>502</v>
      </c>
      <c r="I63" s="206" t="s">
        <v>521</v>
      </c>
      <c r="J63" s="225">
        <v>1</v>
      </c>
    </row>
    <row r="64" spans="1:10" x14ac:dyDescent="0.2">
      <c r="A64" s="208" t="s">
        <v>510</v>
      </c>
      <c r="B64" s="206" t="s">
        <v>497</v>
      </c>
      <c r="C64" s="206">
        <v>410</v>
      </c>
      <c r="D64" s="217" t="s">
        <v>103</v>
      </c>
      <c r="E64" s="206" t="s">
        <v>517</v>
      </c>
      <c r="F64" s="219" t="s">
        <v>172</v>
      </c>
      <c r="G64" s="206" t="s">
        <v>501</v>
      </c>
      <c r="H64" s="206" t="s">
        <v>502</v>
      </c>
      <c r="I64" s="206" t="s">
        <v>521</v>
      </c>
      <c r="J64" s="225">
        <v>1</v>
      </c>
    </row>
    <row r="65" spans="1:10" x14ac:dyDescent="0.2">
      <c r="A65" s="208" t="s">
        <v>510</v>
      </c>
      <c r="B65" s="206" t="s">
        <v>497</v>
      </c>
      <c r="C65" s="206">
        <v>411</v>
      </c>
      <c r="D65" s="217" t="s">
        <v>103</v>
      </c>
      <c r="E65" s="206" t="s">
        <v>517</v>
      </c>
      <c r="F65" s="219" t="s">
        <v>173</v>
      </c>
      <c r="G65" s="206" t="s">
        <v>501</v>
      </c>
      <c r="H65" s="206" t="s">
        <v>502</v>
      </c>
      <c r="I65" s="206" t="s">
        <v>521</v>
      </c>
      <c r="J65" s="225">
        <v>1</v>
      </c>
    </row>
    <row r="66" spans="1:10" x14ac:dyDescent="0.2">
      <c r="A66" s="208" t="s">
        <v>510</v>
      </c>
      <c r="B66" s="206" t="s">
        <v>497</v>
      </c>
      <c r="C66" s="206">
        <v>412</v>
      </c>
      <c r="D66" s="217" t="s">
        <v>103</v>
      </c>
      <c r="E66" s="206" t="s">
        <v>516</v>
      </c>
      <c r="F66" s="219" t="s">
        <v>289</v>
      </c>
      <c r="G66" s="206" t="s">
        <v>501</v>
      </c>
      <c r="H66" s="206" t="s">
        <v>502</v>
      </c>
      <c r="I66" s="206" t="s">
        <v>521</v>
      </c>
      <c r="J66" s="225">
        <v>1</v>
      </c>
    </row>
    <row r="67" spans="1:10" x14ac:dyDescent="0.2">
      <c r="A67" s="208"/>
      <c r="B67" s="206"/>
      <c r="C67" s="206"/>
      <c r="D67" s="217"/>
      <c r="E67" s="206"/>
      <c r="F67" s="219"/>
      <c r="G67" s="206"/>
      <c r="H67" s="206"/>
      <c r="I67" s="206"/>
      <c r="J67" s="225"/>
    </row>
    <row r="68" spans="1:10" x14ac:dyDescent="0.2">
      <c r="A68" s="208" t="s">
        <v>511</v>
      </c>
      <c r="B68" s="206" t="s">
        <v>497</v>
      </c>
      <c r="C68" s="206">
        <v>401</v>
      </c>
      <c r="D68" s="217" t="s">
        <v>100</v>
      </c>
      <c r="E68" s="206" t="s">
        <v>518</v>
      </c>
      <c r="F68" s="219" t="s">
        <v>483</v>
      </c>
      <c r="G68" s="206" t="s">
        <v>498</v>
      </c>
      <c r="H68" s="206" t="s">
        <v>499</v>
      </c>
      <c r="I68" s="206" t="s">
        <v>521</v>
      </c>
      <c r="J68" s="225">
        <v>1</v>
      </c>
    </row>
    <row r="69" spans="1:10" x14ac:dyDescent="0.2">
      <c r="A69" s="208" t="s">
        <v>511</v>
      </c>
      <c r="B69" s="206" t="s">
        <v>497</v>
      </c>
      <c r="C69" s="206">
        <v>402</v>
      </c>
      <c r="D69" s="217" t="s">
        <v>100</v>
      </c>
      <c r="E69" s="206" t="s">
        <v>519</v>
      </c>
      <c r="F69" s="219" t="s">
        <v>483</v>
      </c>
      <c r="G69" s="206" t="s">
        <v>498</v>
      </c>
      <c r="H69" s="206" t="s">
        <v>499</v>
      </c>
      <c r="I69" s="206" t="s">
        <v>521</v>
      </c>
      <c r="J69" s="225">
        <v>1</v>
      </c>
    </row>
    <row r="70" spans="1:10" x14ac:dyDescent="0.2">
      <c r="A70" s="208"/>
      <c r="B70" s="206"/>
      <c r="C70" s="206"/>
      <c r="D70" s="217"/>
      <c r="E70" s="206"/>
      <c r="F70" s="219"/>
      <c r="G70" s="206"/>
      <c r="H70" s="206"/>
      <c r="I70" s="206"/>
      <c r="J70" s="225"/>
    </row>
    <row r="71" spans="1:10" x14ac:dyDescent="0.2">
      <c r="A71" s="208" t="s">
        <v>512</v>
      </c>
      <c r="B71" s="206" t="s">
        <v>497</v>
      </c>
      <c r="C71" s="206">
        <v>401</v>
      </c>
      <c r="D71" s="217" t="s">
        <v>104</v>
      </c>
      <c r="E71" s="206" t="s">
        <v>520</v>
      </c>
      <c r="F71" s="219" t="s">
        <v>483</v>
      </c>
      <c r="G71" s="206" t="s">
        <v>498</v>
      </c>
      <c r="H71" s="206" t="s">
        <v>499</v>
      </c>
      <c r="I71" s="206" t="s">
        <v>521</v>
      </c>
      <c r="J71" s="225">
        <v>1</v>
      </c>
    </row>
    <row r="72" spans="1:10" ht="15.75" thickBot="1" x14ac:dyDescent="0.25">
      <c r="A72" s="213" t="s">
        <v>512</v>
      </c>
      <c r="B72" s="214" t="s">
        <v>497</v>
      </c>
      <c r="C72" s="214">
        <v>402</v>
      </c>
      <c r="D72" s="229" t="s">
        <v>104</v>
      </c>
      <c r="E72" s="214" t="s">
        <v>520</v>
      </c>
      <c r="F72" s="223" t="s">
        <v>483</v>
      </c>
      <c r="G72" s="214" t="s">
        <v>498</v>
      </c>
      <c r="H72" s="214" t="s">
        <v>499</v>
      </c>
      <c r="I72" s="214" t="s">
        <v>521</v>
      </c>
      <c r="J72" s="228">
        <v>1</v>
      </c>
    </row>
    <row r="75" spans="1:10" x14ac:dyDescent="0.2">
      <c r="A75" t="s">
        <v>522</v>
      </c>
    </row>
    <row r="76" spans="1:10" x14ac:dyDescent="0.2">
      <c r="B76" t="s">
        <v>0</v>
      </c>
      <c r="C76" t="s">
        <v>521</v>
      </c>
      <c r="D76" t="s">
        <v>546</v>
      </c>
    </row>
  </sheetData>
  <mergeCells count="1">
    <mergeCell ref="A2:J2"/>
  </mergeCells>
  <phoneticPr fontId="20" type="noConversion"/>
  <pageMargins left="0.7" right="0.7" top="0.78740157499999996" bottom="0.78740157499999996" header="0.3" footer="0.3"/>
  <pageSetup paperSize="9" scale="6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C2CA0-1963-4741-9492-FE2E720FA856}">
  <dimension ref="A1:Q27"/>
  <sheetViews>
    <sheetView topLeftCell="A8" workbookViewId="0">
      <selection activeCell="L17" activeCellId="1" sqref="K4:K15 L17:L26"/>
    </sheetView>
  </sheetViews>
  <sheetFormatPr defaultColWidth="8.88671875" defaultRowHeight="15.75" outlineLevelCol="1" x14ac:dyDescent="0.25"/>
  <cols>
    <col min="1" max="1" width="10" style="29" customWidth="1"/>
    <col min="2" max="2" width="33.44140625" style="15" customWidth="1"/>
    <col min="3" max="3" width="8.5546875" style="14" customWidth="1"/>
    <col min="4" max="4" width="6.5546875" style="14" customWidth="1"/>
    <col min="5" max="5" width="8.6640625" style="16" customWidth="1"/>
    <col min="6" max="6" width="7.77734375" style="16" customWidth="1" outlineLevel="1"/>
    <col min="7" max="7" width="7.77734375" style="16" customWidth="1"/>
    <col min="8" max="9" width="3.77734375" style="19" customWidth="1"/>
    <col min="10" max="10" width="7.21875" style="19" customWidth="1"/>
    <col min="11" max="15" width="8.88671875" style="24"/>
    <col min="16" max="16" width="8.109375" style="20" customWidth="1" outlineLevel="1"/>
    <col min="17" max="16384" width="8.88671875" style="24"/>
  </cols>
  <sheetData>
    <row r="1" spans="1:17" s="11" customFormat="1" ht="36.75" customHeight="1" x14ac:dyDescent="0.2">
      <c r="A1" s="329" t="s">
        <v>17</v>
      </c>
      <c r="B1" s="333" t="s">
        <v>7</v>
      </c>
      <c r="C1" s="332" t="s">
        <v>8</v>
      </c>
      <c r="D1" s="332" t="s">
        <v>18</v>
      </c>
      <c r="E1" s="336" t="s">
        <v>6</v>
      </c>
      <c r="F1" s="337"/>
      <c r="G1" s="338"/>
      <c r="H1" s="316" t="s">
        <v>42</v>
      </c>
      <c r="I1" s="316" t="s">
        <v>24</v>
      </c>
      <c r="J1" s="144" t="s">
        <v>316</v>
      </c>
      <c r="N1" s="144" t="s">
        <v>316</v>
      </c>
      <c r="O1" s="192"/>
      <c r="P1" s="144" t="s">
        <v>315</v>
      </c>
      <c r="Q1" s="144" t="s">
        <v>315</v>
      </c>
    </row>
    <row r="2" spans="1:17" s="11" customFormat="1" ht="45" customHeight="1" x14ac:dyDescent="0.2">
      <c r="A2" s="330"/>
      <c r="B2" s="334"/>
      <c r="C2" s="327"/>
      <c r="D2" s="342"/>
      <c r="E2" s="59" t="s">
        <v>40</v>
      </c>
      <c r="F2" s="59" t="s">
        <v>49</v>
      </c>
      <c r="G2" s="59" t="s">
        <v>41</v>
      </c>
      <c r="H2" s="306"/>
      <c r="I2" s="306"/>
      <c r="J2" s="2" t="s">
        <v>44</v>
      </c>
      <c r="O2" s="192"/>
      <c r="P2" s="2" t="s">
        <v>27</v>
      </c>
    </row>
    <row r="3" spans="1:17" s="11" customFormat="1" ht="15" customHeight="1" thickBot="1" x14ac:dyDescent="0.25">
      <c r="A3" s="331"/>
      <c r="B3" s="335"/>
      <c r="C3" s="328"/>
      <c r="D3" s="3" t="s">
        <v>16</v>
      </c>
      <c r="E3" s="4" t="s">
        <v>9</v>
      </c>
      <c r="F3" s="4" t="s">
        <v>9</v>
      </c>
      <c r="G3" s="4" t="s">
        <v>9</v>
      </c>
      <c r="H3" s="5" t="s">
        <v>0</v>
      </c>
      <c r="I3" s="5" t="s">
        <v>31</v>
      </c>
      <c r="J3" s="5" t="s">
        <v>5</v>
      </c>
      <c r="O3" s="13"/>
      <c r="P3" s="5" t="s">
        <v>5</v>
      </c>
    </row>
    <row r="4" spans="1:17" s="39" customFormat="1" ht="6" customHeight="1" thickBot="1" x14ac:dyDescent="0.25">
      <c r="A4" s="110"/>
      <c r="B4" s="111"/>
      <c r="C4" s="109"/>
      <c r="D4" s="109"/>
      <c r="E4" s="109"/>
      <c r="F4" s="109"/>
      <c r="G4" s="109"/>
      <c r="H4" s="109"/>
      <c r="I4" s="109"/>
      <c r="J4" s="109"/>
      <c r="P4" s="109"/>
    </row>
    <row r="5" spans="1:17" s="13" customFormat="1" ht="27" customHeight="1" x14ac:dyDescent="0.2">
      <c r="A5" s="293" t="s">
        <v>93</v>
      </c>
      <c r="B5" s="272" t="s">
        <v>91</v>
      </c>
      <c r="C5" s="72">
        <v>1</v>
      </c>
      <c r="D5" s="274">
        <v>3450</v>
      </c>
      <c r="E5" s="73">
        <v>15500</v>
      </c>
      <c r="F5" s="73" t="s">
        <v>14</v>
      </c>
      <c r="G5" s="73" t="s">
        <v>14</v>
      </c>
      <c r="H5" s="274" t="s">
        <v>68</v>
      </c>
      <c r="I5" s="106">
        <v>65</v>
      </c>
      <c r="J5" s="74">
        <v>196.75</v>
      </c>
      <c r="K5" s="74">
        <v>64</v>
      </c>
      <c r="L5" s="74">
        <f>(J5+K5)/2</f>
        <v>130.375</v>
      </c>
      <c r="N5" s="185">
        <f>J5+J8+J11+J14+J17+J23+J26+J20</f>
        <v>1064.71</v>
      </c>
      <c r="P5" s="79">
        <v>71.23</v>
      </c>
      <c r="Q5" s="185">
        <f>P5+P8+P11+P14+P17+P23+P26</f>
        <v>508.33</v>
      </c>
    </row>
    <row r="6" spans="1:17" s="13" customFormat="1" ht="27" customHeight="1" thickBot="1" x14ac:dyDescent="0.25">
      <c r="A6" s="294"/>
      <c r="B6" s="273"/>
      <c r="C6" s="81">
        <v>1</v>
      </c>
      <c r="D6" s="275"/>
      <c r="E6" s="82" t="s">
        <v>14</v>
      </c>
      <c r="F6" s="82" t="s">
        <v>14</v>
      </c>
      <c r="G6" s="82">
        <v>15500</v>
      </c>
      <c r="H6" s="275"/>
      <c r="I6" s="107" t="s">
        <v>14</v>
      </c>
      <c r="J6" s="83" t="s">
        <v>14</v>
      </c>
      <c r="K6" s="83"/>
      <c r="L6" s="83"/>
      <c r="P6" s="83" t="s">
        <v>14</v>
      </c>
    </row>
    <row r="7" spans="1:17" s="13" customFormat="1" ht="5.25" customHeight="1" thickBot="1" x14ac:dyDescent="0.25">
      <c r="A7" s="71"/>
      <c r="B7" s="33"/>
      <c r="C7" s="34"/>
      <c r="D7" s="35"/>
      <c r="E7" s="36"/>
      <c r="F7" s="36"/>
      <c r="G7" s="36"/>
      <c r="H7" s="36"/>
      <c r="I7" s="36"/>
      <c r="J7" s="36"/>
      <c r="K7" s="36"/>
      <c r="L7" s="36"/>
      <c r="O7" s="193"/>
      <c r="P7" s="36"/>
    </row>
    <row r="8" spans="1:17" s="13" customFormat="1" ht="27" customHeight="1" x14ac:dyDescent="0.2">
      <c r="A8" s="293" t="s">
        <v>77</v>
      </c>
      <c r="B8" s="272" t="s">
        <v>91</v>
      </c>
      <c r="C8" s="72">
        <v>1</v>
      </c>
      <c r="D8" s="274">
        <v>3450</v>
      </c>
      <c r="E8" s="73">
        <v>15500</v>
      </c>
      <c r="F8" s="73" t="s">
        <v>14</v>
      </c>
      <c r="G8" s="73" t="s">
        <v>14</v>
      </c>
      <c r="H8" s="274" t="s">
        <v>68</v>
      </c>
      <c r="I8" s="106">
        <v>65</v>
      </c>
      <c r="J8" s="74">
        <v>196.75</v>
      </c>
      <c r="K8" s="74">
        <v>64</v>
      </c>
      <c r="L8" s="74">
        <f>(J8+K8)/2</f>
        <v>130.375</v>
      </c>
      <c r="P8" s="79">
        <v>71.23</v>
      </c>
    </row>
    <row r="9" spans="1:17" s="13" customFormat="1" ht="27" customHeight="1" thickBot="1" x14ac:dyDescent="0.25">
      <c r="A9" s="294"/>
      <c r="B9" s="273"/>
      <c r="C9" s="81">
        <v>1</v>
      </c>
      <c r="D9" s="275"/>
      <c r="E9" s="82" t="s">
        <v>14</v>
      </c>
      <c r="F9" s="82" t="s">
        <v>14</v>
      </c>
      <c r="G9" s="82">
        <v>15500</v>
      </c>
      <c r="H9" s="275"/>
      <c r="I9" s="107" t="s">
        <v>14</v>
      </c>
      <c r="J9" s="83" t="s">
        <v>14</v>
      </c>
      <c r="K9" s="83"/>
      <c r="L9" s="83"/>
      <c r="P9" s="83" t="s">
        <v>14</v>
      </c>
    </row>
    <row r="10" spans="1:17" s="13" customFormat="1" ht="4.5" customHeight="1" thickBot="1" x14ac:dyDescent="0.25">
      <c r="A10" s="71"/>
      <c r="B10" s="33"/>
      <c r="C10" s="34"/>
      <c r="D10" s="35"/>
      <c r="E10" s="36"/>
      <c r="F10" s="36"/>
      <c r="G10" s="36"/>
      <c r="H10" s="36"/>
      <c r="I10" s="36"/>
      <c r="J10" s="36"/>
      <c r="K10" s="36"/>
      <c r="L10" s="36"/>
      <c r="O10" s="193"/>
      <c r="P10" s="36"/>
    </row>
    <row r="11" spans="1:17" s="13" customFormat="1" ht="27" customHeight="1" x14ac:dyDescent="0.2">
      <c r="A11" s="293" t="s">
        <v>76</v>
      </c>
      <c r="B11" s="272" t="s">
        <v>91</v>
      </c>
      <c r="C11" s="72">
        <v>1</v>
      </c>
      <c r="D11" s="274">
        <v>3450</v>
      </c>
      <c r="E11" s="73">
        <v>15500</v>
      </c>
      <c r="F11" s="73" t="s">
        <v>14</v>
      </c>
      <c r="G11" s="73" t="s">
        <v>14</v>
      </c>
      <c r="H11" s="274" t="s">
        <v>68</v>
      </c>
      <c r="I11" s="106">
        <v>65</v>
      </c>
      <c r="J11" s="74">
        <v>196.75</v>
      </c>
      <c r="K11" s="74">
        <v>64</v>
      </c>
      <c r="L11" s="74">
        <f>(J11+K11)/2</f>
        <v>130.375</v>
      </c>
      <c r="P11" s="79">
        <v>71.23</v>
      </c>
    </row>
    <row r="12" spans="1:17" s="13" customFormat="1" ht="27" customHeight="1" thickBot="1" x14ac:dyDescent="0.25">
      <c r="A12" s="294"/>
      <c r="B12" s="273"/>
      <c r="C12" s="81">
        <v>1</v>
      </c>
      <c r="D12" s="275"/>
      <c r="E12" s="82" t="s">
        <v>14</v>
      </c>
      <c r="F12" s="82" t="s">
        <v>14</v>
      </c>
      <c r="G12" s="82">
        <v>15500</v>
      </c>
      <c r="H12" s="275"/>
      <c r="I12" s="107" t="s">
        <v>14</v>
      </c>
      <c r="J12" s="83" t="s">
        <v>14</v>
      </c>
      <c r="K12" s="83"/>
      <c r="L12" s="83"/>
      <c r="P12" s="83" t="s">
        <v>14</v>
      </c>
    </row>
    <row r="13" spans="1:17" s="13" customFormat="1" ht="5.25" customHeight="1" thickBot="1" x14ac:dyDescent="0.25">
      <c r="A13" s="32"/>
      <c r="B13" s="33"/>
      <c r="C13" s="34"/>
      <c r="D13" s="35"/>
      <c r="E13" s="36"/>
      <c r="F13" s="36"/>
      <c r="G13" s="36"/>
      <c r="H13" s="36"/>
      <c r="I13" s="36"/>
      <c r="J13" s="36"/>
      <c r="K13" s="36"/>
      <c r="L13" s="36"/>
      <c r="O13" s="193"/>
      <c r="P13" s="36"/>
    </row>
    <row r="14" spans="1:17" s="13" customFormat="1" ht="27" customHeight="1" x14ac:dyDescent="0.2">
      <c r="A14" s="293" t="s">
        <v>80</v>
      </c>
      <c r="B14" s="272" t="s">
        <v>91</v>
      </c>
      <c r="C14" s="72">
        <v>1</v>
      </c>
      <c r="D14" s="274">
        <v>3450</v>
      </c>
      <c r="E14" s="73">
        <v>15500</v>
      </c>
      <c r="F14" s="73" t="s">
        <v>14</v>
      </c>
      <c r="G14" s="73" t="s">
        <v>14</v>
      </c>
      <c r="H14" s="274" t="s">
        <v>68</v>
      </c>
      <c r="I14" s="106">
        <v>65</v>
      </c>
      <c r="J14" s="74">
        <v>196.75</v>
      </c>
      <c r="K14" s="74">
        <v>64</v>
      </c>
      <c r="L14" s="74">
        <f>(J14+K14)/2</f>
        <v>130.375</v>
      </c>
      <c r="P14" s="79">
        <v>71.23</v>
      </c>
    </row>
    <row r="15" spans="1:17" s="13" customFormat="1" ht="27" customHeight="1" thickBot="1" x14ac:dyDescent="0.25">
      <c r="A15" s="294"/>
      <c r="B15" s="273"/>
      <c r="C15" s="81">
        <v>1</v>
      </c>
      <c r="D15" s="275"/>
      <c r="E15" s="82" t="s">
        <v>14</v>
      </c>
      <c r="F15" s="82" t="s">
        <v>14</v>
      </c>
      <c r="G15" s="82">
        <v>15500</v>
      </c>
      <c r="H15" s="275"/>
      <c r="I15" s="107" t="s">
        <v>14</v>
      </c>
      <c r="J15" s="83" t="s">
        <v>14</v>
      </c>
      <c r="K15" s="83"/>
      <c r="L15" s="83"/>
      <c r="P15" s="83" t="s">
        <v>14</v>
      </c>
    </row>
    <row r="16" spans="1:17" s="13" customFormat="1" ht="5.25" customHeight="1" thickBot="1" x14ac:dyDescent="0.25">
      <c r="A16" s="71"/>
      <c r="B16" s="33"/>
      <c r="C16" s="34"/>
      <c r="D16" s="35"/>
      <c r="E16" s="36"/>
      <c r="F16" s="36"/>
      <c r="G16" s="36"/>
      <c r="H16" s="36"/>
      <c r="I16" s="36"/>
      <c r="J16" s="36"/>
      <c r="K16" s="36"/>
      <c r="L16" s="36"/>
      <c r="O16" s="193"/>
      <c r="P16" s="36"/>
    </row>
    <row r="17" spans="1:16" s="13" customFormat="1" ht="27" customHeight="1" x14ac:dyDescent="0.2">
      <c r="A17" s="293" t="s">
        <v>96</v>
      </c>
      <c r="B17" s="272" t="s">
        <v>79</v>
      </c>
      <c r="C17" s="72">
        <v>1</v>
      </c>
      <c r="D17" s="274">
        <v>2087</v>
      </c>
      <c r="E17" s="73">
        <v>13750</v>
      </c>
      <c r="F17" s="73" t="s">
        <v>14</v>
      </c>
      <c r="G17" s="73" t="s">
        <v>14</v>
      </c>
      <c r="H17" s="274" t="s">
        <v>83</v>
      </c>
      <c r="I17" s="106">
        <v>35</v>
      </c>
      <c r="J17" s="74">
        <v>25.18</v>
      </c>
      <c r="K17" s="74"/>
      <c r="L17" s="74">
        <f>J17</f>
        <v>25.18</v>
      </c>
      <c r="P17" s="79">
        <v>63.38</v>
      </c>
    </row>
    <row r="18" spans="1:16" s="13" customFormat="1" ht="27" customHeight="1" thickBot="1" x14ac:dyDescent="0.25">
      <c r="A18" s="294"/>
      <c r="B18" s="273"/>
      <c r="C18" s="81">
        <v>1</v>
      </c>
      <c r="D18" s="275"/>
      <c r="E18" s="82" t="s">
        <v>14</v>
      </c>
      <c r="F18" s="82" t="s">
        <v>14</v>
      </c>
      <c r="G18" s="82">
        <v>13620</v>
      </c>
      <c r="H18" s="275"/>
      <c r="I18" s="107" t="s">
        <v>14</v>
      </c>
      <c r="J18" s="83" t="s">
        <v>14</v>
      </c>
      <c r="K18" s="83"/>
      <c r="L18" s="83"/>
      <c r="P18" s="83" t="s">
        <v>14</v>
      </c>
    </row>
    <row r="19" spans="1:16" s="13" customFormat="1" ht="5.25" customHeight="1" thickBot="1" x14ac:dyDescent="0.25">
      <c r="A19" s="71"/>
      <c r="B19" s="33"/>
      <c r="C19" s="34"/>
      <c r="D19" s="35"/>
      <c r="E19" s="36"/>
      <c r="F19" s="36"/>
      <c r="G19" s="36"/>
      <c r="H19" s="36"/>
      <c r="I19" s="36"/>
      <c r="J19" s="36"/>
      <c r="K19" s="36"/>
      <c r="L19" s="36"/>
      <c r="O19" s="193"/>
      <c r="P19" s="36"/>
    </row>
    <row r="20" spans="1:16" s="13" customFormat="1" ht="27" customHeight="1" x14ac:dyDescent="0.2">
      <c r="A20" s="293" t="s">
        <v>98</v>
      </c>
      <c r="B20" s="272" t="s">
        <v>103</v>
      </c>
      <c r="C20" s="72">
        <v>1</v>
      </c>
      <c r="D20" s="274">
        <v>2900</v>
      </c>
      <c r="E20" s="73">
        <v>13780</v>
      </c>
      <c r="F20" s="73" t="s">
        <v>14</v>
      </c>
      <c r="G20" s="73" t="s">
        <v>14</v>
      </c>
      <c r="H20" s="274" t="s">
        <v>68</v>
      </c>
      <c r="I20" s="106" t="s">
        <v>14</v>
      </c>
      <c r="J20" s="74">
        <v>87.92</v>
      </c>
      <c r="K20" s="74"/>
      <c r="L20" s="74">
        <f>J20</f>
        <v>87.92</v>
      </c>
      <c r="P20" s="79"/>
    </row>
    <row r="21" spans="1:16" s="13" customFormat="1" ht="27" customHeight="1" thickBot="1" x14ac:dyDescent="0.25">
      <c r="A21" s="294"/>
      <c r="B21" s="273"/>
      <c r="C21" s="81">
        <v>1</v>
      </c>
      <c r="D21" s="275"/>
      <c r="E21" s="82" t="s">
        <v>14</v>
      </c>
      <c r="F21" s="82" t="s">
        <v>14</v>
      </c>
      <c r="G21" s="82">
        <v>8260</v>
      </c>
      <c r="H21" s="275"/>
      <c r="I21" s="107" t="s">
        <v>14</v>
      </c>
      <c r="J21" s="83" t="s">
        <v>14</v>
      </c>
      <c r="K21" s="83"/>
      <c r="L21" s="83"/>
      <c r="P21" s="83" t="s">
        <v>14</v>
      </c>
    </row>
    <row r="22" spans="1:16" s="13" customFormat="1" ht="5.25" customHeight="1" thickBot="1" x14ac:dyDescent="0.25">
      <c r="A22" s="32"/>
      <c r="B22" s="33"/>
      <c r="C22" s="34"/>
      <c r="D22" s="35"/>
      <c r="E22" s="36"/>
      <c r="F22" s="36"/>
      <c r="G22" s="36"/>
      <c r="H22" s="36"/>
      <c r="I22" s="36"/>
      <c r="J22" s="36"/>
      <c r="K22" s="36"/>
      <c r="L22" s="36"/>
      <c r="O22" s="193"/>
      <c r="P22" s="36"/>
    </row>
    <row r="23" spans="1:16" s="13" customFormat="1" ht="27" customHeight="1" x14ac:dyDescent="0.2">
      <c r="A23" s="293" t="s">
        <v>101</v>
      </c>
      <c r="B23" s="272" t="s">
        <v>100</v>
      </c>
      <c r="C23" s="72">
        <v>1</v>
      </c>
      <c r="D23" s="274">
        <f>1956*1.1</f>
        <v>2151.6000000000004</v>
      </c>
      <c r="E23" s="73">
        <v>18000</v>
      </c>
      <c r="F23" s="73" t="s">
        <v>14</v>
      </c>
      <c r="G23" s="73" t="s">
        <v>14</v>
      </c>
      <c r="H23" s="274" t="s">
        <v>68</v>
      </c>
      <c r="I23" s="106">
        <v>80</v>
      </c>
      <c r="J23" s="74">
        <v>139.88999999999999</v>
      </c>
      <c r="K23" s="74"/>
      <c r="L23" s="74">
        <f>J23</f>
        <v>139.88999999999999</v>
      </c>
      <c r="P23" s="79">
        <v>134.88999999999999</v>
      </c>
    </row>
    <row r="24" spans="1:16" s="13" customFormat="1" ht="27" customHeight="1" thickBot="1" x14ac:dyDescent="0.25">
      <c r="A24" s="294"/>
      <c r="B24" s="273"/>
      <c r="C24" s="81">
        <v>1</v>
      </c>
      <c r="D24" s="275"/>
      <c r="E24" s="82" t="s">
        <v>14</v>
      </c>
      <c r="F24" s="82" t="s">
        <v>14</v>
      </c>
      <c r="G24" s="82">
        <v>18000</v>
      </c>
      <c r="H24" s="275"/>
      <c r="I24" s="107" t="s">
        <v>14</v>
      </c>
      <c r="J24" s="83" t="s">
        <v>14</v>
      </c>
      <c r="K24" s="83"/>
      <c r="L24" s="83"/>
      <c r="P24" s="83" t="s">
        <v>14</v>
      </c>
    </row>
    <row r="25" spans="1:16" s="13" customFormat="1" ht="5.25" customHeight="1" thickBot="1" x14ac:dyDescent="0.25">
      <c r="A25" s="32"/>
      <c r="B25" s="33"/>
      <c r="C25" s="34"/>
      <c r="D25" s="35"/>
      <c r="E25" s="36"/>
      <c r="F25" s="36"/>
      <c r="G25" s="36"/>
      <c r="H25" s="36"/>
      <c r="I25" s="36"/>
      <c r="J25" s="36"/>
      <c r="K25" s="36"/>
      <c r="L25" s="36"/>
      <c r="O25" s="193"/>
      <c r="P25" s="36"/>
    </row>
    <row r="26" spans="1:16" s="13" customFormat="1" ht="27" customHeight="1" x14ac:dyDescent="0.2">
      <c r="A26" s="293" t="s">
        <v>106</v>
      </c>
      <c r="B26" s="272" t="s">
        <v>104</v>
      </c>
      <c r="C26" s="72">
        <v>1</v>
      </c>
      <c r="D26" s="274">
        <v>1220</v>
      </c>
      <c r="E26" s="73">
        <v>3200</v>
      </c>
      <c r="F26" s="73" t="s">
        <v>14</v>
      </c>
      <c r="G26" s="73" t="s">
        <v>14</v>
      </c>
      <c r="H26" s="274" t="s">
        <v>68</v>
      </c>
      <c r="I26" s="106">
        <v>16</v>
      </c>
      <c r="J26" s="74">
        <v>24.72</v>
      </c>
      <c r="K26" s="74"/>
      <c r="L26" s="74">
        <f>J26</f>
        <v>24.72</v>
      </c>
      <c r="P26" s="79">
        <v>25.14</v>
      </c>
    </row>
    <row r="27" spans="1:16" s="13" customFormat="1" ht="27" customHeight="1" thickBot="1" x14ac:dyDescent="0.25">
      <c r="A27" s="294"/>
      <c r="B27" s="273"/>
      <c r="C27" s="81">
        <v>1</v>
      </c>
      <c r="D27" s="275"/>
      <c r="E27" s="82" t="s">
        <v>14</v>
      </c>
      <c r="F27" s="82" t="s">
        <v>14</v>
      </c>
      <c r="G27" s="82">
        <v>3200</v>
      </c>
      <c r="H27" s="275"/>
      <c r="I27" s="107" t="s">
        <v>14</v>
      </c>
      <c r="J27" s="83" t="s">
        <v>14</v>
      </c>
      <c r="K27" s="83"/>
      <c r="L27" s="83"/>
      <c r="P27" s="83" t="s">
        <v>14</v>
      </c>
    </row>
  </sheetData>
  <mergeCells count="39">
    <mergeCell ref="A26:A27"/>
    <mergeCell ref="B26:B27"/>
    <mergeCell ref="D26:D27"/>
    <mergeCell ref="H26:H27"/>
    <mergeCell ref="H23:H24"/>
    <mergeCell ref="A23:A24"/>
    <mergeCell ref="B23:B24"/>
    <mergeCell ref="D23:D24"/>
    <mergeCell ref="H20:H21"/>
    <mergeCell ref="A20:A21"/>
    <mergeCell ref="B20:B21"/>
    <mergeCell ref="D20:D21"/>
    <mergeCell ref="A17:A18"/>
    <mergeCell ref="B17:B18"/>
    <mergeCell ref="D17:D18"/>
    <mergeCell ref="H17:H18"/>
    <mergeCell ref="A14:A15"/>
    <mergeCell ref="B14:B15"/>
    <mergeCell ref="D14:D15"/>
    <mergeCell ref="H14:H15"/>
    <mergeCell ref="A11:A12"/>
    <mergeCell ref="B11:B12"/>
    <mergeCell ref="D11:D12"/>
    <mergeCell ref="H11:H12"/>
    <mergeCell ref="A8:A9"/>
    <mergeCell ref="B8:B9"/>
    <mergeCell ref="D8:D9"/>
    <mergeCell ref="H8:H9"/>
    <mergeCell ref="H5:H6"/>
    <mergeCell ref="A5:A6"/>
    <mergeCell ref="B5:B6"/>
    <mergeCell ref="D5:D6"/>
    <mergeCell ref="H1:H2"/>
    <mergeCell ref="I1:I2"/>
    <mergeCell ref="A1:A3"/>
    <mergeCell ref="B1:B3"/>
    <mergeCell ref="C1:C3"/>
    <mergeCell ref="D1:D2"/>
    <mergeCell ref="E1:G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14E2C-1E91-4916-AC14-32EC49178BD3}">
  <dimension ref="A1:L29"/>
  <sheetViews>
    <sheetView workbookViewId="0">
      <selection activeCell="F20" sqref="F1:F20"/>
    </sheetView>
  </sheetViews>
  <sheetFormatPr defaultRowHeight="15" x14ac:dyDescent="0.2"/>
  <cols>
    <col min="3" max="3" width="8.88671875" style="151"/>
    <col min="7" max="7" width="19.5546875" style="152" customWidth="1"/>
  </cols>
  <sheetData>
    <row r="1" spans="1:12" x14ac:dyDescent="0.2">
      <c r="K1" s="151">
        <v>0.2</v>
      </c>
      <c r="L1" s="151">
        <v>0.25</v>
      </c>
    </row>
    <row r="2" spans="1:12" x14ac:dyDescent="0.2">
      <c r="A2">
        <v>434</v>
      </c>
      <c r="B2" s="150">
        <v>4.8529999999999998</v>
      </c>
      <c r="C2" s="151">
        <v>2.6</v>
      </c>
      <c r="D2">
        <v>260</v>
      </c>
      <c r="E2">
        <f>B2*C2*D2</f>
        <v>3280.6279999999997</v>
      </c>
      <c r="F2">
        <v>3300</v>
      </c>
      <c r="G2" s="152" t="s">
        <v>329</v>
      </c>
      <c r="H2">
        <v>5</v>
      </c>
      <c r="I2" t="s">
        <v>328</v>
      </c>
      <c r="K2">
        <f>B2*580</f>
        <v>2814.74</v>
      </c>
      <c r="L2">
        <f>B2*730</f>
        <v>3542.6899999999996</v>
      </c>
    </row>
    <row r="3" spans="1:12" x14ac:dyDescent="0.2">
      <c r="A3">
        <v>438</v>
      </c>
      <c r="B3" s="150">
        <v>5.6870000000000003</v>
      </c>
      <c r="C3" s="151">
        <v>2.6</v>
      </c>
      <c r="D3">
        <v>260</v>
      </c>
      <c r="E3">
        <f t="shared" ref="E3:E19" si="0">B3*C3*D3</f>
        <v>3844.4120000000003</v>
      </c>
      <c r="F3">
        <v>3850</v>
      </c>
      <c r="G3" s="152" t="s">
        <v>329</v>
      </c>
      <c r="H3">
        <v>5</v>
      </c>
      <c r="I3" t="s">
        <v>328</v>
      </c>
      <c r="K3">
        <f>B3*580</f>
        <v>3298.46</v>
      </c>
      <c r="L3">
        <f>B3*730</f>
        <v>4151.51</v>
      </c>
    </row>
    <row r="4" spans="1:12" x14ac:dyDescent="0.2">
      <c r="A4">
        <v>436</v>
      </c>
      <c r="B4" s="150">
        <v>4.2309999999999999</v>
      </c>
      <c r="C4" s="151">
        <v>2.6</v>
      </c>
      <c r="D4">
        <v>260</v>
      </c>
      <c r="E4">
        <f t="shared" si="0"/>
        <v>2860.1559999999999</v>
      </c>
      <c r="F4">
        <v>2860</v>
      </c>
      <c r="G4" s="152" t="s">
        <v>329</v>
      </c>
      <c r="H4">
        <v>5</v>
      </c>
      <c r="I4" t="s">
        <v>328</v>
      </c>
      <c r="K4">
        <f>B4*580</f>
        <v>2453.98</v>
      </c>
      <c r="L4">
        <f>B4*730</f>
        <v>3088.63</v>
      </c>
    </row>
    <row r="5" spans="1:12" x14ac:dyDescent="0.2">
      <c r="A5">
        <v>439</v>
      </c>
      <c r="B5" s="150">
        <v>0.30099999999999999</v>
      </c>
      <c r="C5" s="151">
        <v>2.6</v>
      </c>
      <c r="D5">
        <v>260</v>
      </c>
      <c r="E5">
        <f t="shared" si="0"/>
        <v>203.476</v>
      </c>
      <c r="F5">
        <v>200</v>
      </c>
      <c r="G5" s="152" t="s">
        <v>330</v>
      </c>
      <c r="H5">
        <v>5</v>
      </c>
      <c r="I5" t="s">
        <v>328</v>
      </c>
      <c r="K5">
        <f>B5*580</f>
        <v>174.57999999999998</v>
      </c>
      <c r="L5">
        <f>B5*730</f>
        <v>219.73</v>
      </c>
    </row>
    <row r="6" spans="1:12" x14ac:dyDescent="0.2">
      <c r="A6">
        <v>435</v>
      </c>
      <c r="B6" s="150">
        <v>0.29199999999999998</v>
      </c>
      <c r="C6" s="151">
        <v>2.6</v>
      </c>
      <c r="D6">
        <v>260</v>
      </c>
      <c r="E6">
        <f t="shared" si="0"/>
        <v>197.392</v>
      </c>
      <c r="F6">
        <v>200</v>
      </c>
      <c r="G6" s="152" t="s">
        <v>330</v>
      </c>
      <c r="H6">
        <v>5</v>
      </c>
      <c r="I6" t="s">
        <v>328</v>
      </c>
      <c r="K6">
        <f>B6*580</f>
        <v>169.35999999999999</v>
      </c>
      <c r="L6">
        <f>B6*730</f>
        <v>213.16</v>
      </c>
    </row>
    <row r="9" spans="1:12" x14ac:dyDescent="0.2">
      <c r="A9">
        <v>437</v>
      </c>
      <c r="B9" s="150">
        <v>31.167000000000002</v>
      </c>
      <c r="C9" s="151">
        <v>2.6</v>
      </c>
      <c r="D9">
        <v>45</v>
      </c>
      <c r="E9">
        <f t="shared" si="0"/>
        <v>3646.5390000000007</v>
      </c>
      <c r="F9">
        <f>3600</f>
        <v>3600</v>
      </c>
      <c r="G9" s="152" t="s">
        <v>331</v>
      </c>
      <c r="H9">
        <v>7</v>
      </c>
      <c r="I9" t="s">
        <v>327</v>
      </c>
    </row>
    <row r="10" spans="1:12" x14ac:dyDescent="0.2">
      <c r="A10">
        <v>440</v>
      </c>
      <c r="B10" s="150">
        <v>5.1340000000000003</v>
      </c>
      <c r="C10" s="151">
        <v>2.6</v>
      </c>
      <c r="D10">
        <v>45</v>
      </c>
      <c r="E10">
        <f t="shared" si="0"/>
        <v>600.67800000000011</v>
      </c>
      <c r="F10">
        <v>600</v>
      </c>
      <c r="G10" s="152" t="s">
        <v>332</v>
      </c>
      <c r="H10">
        <v>7</v>
      </c>
      <c r="I10" t="s">
        <v>327</v>
      </c>
    </row>
    <row r="11" spans="1:12" x14ac:dyDescent="0.2">
      <c r="A11">
        <v>441</v>
      </c>
      <c r="B11" s="150">
        <v>3.7389999999999999</v>
      </c>
      <c r="C11" s="151">
        <v>2.6</v>
      </c>
      <c r="D11">
        <v>45</v>
      </c>
      <c r="E11">
        <f t="shared" si="0"/>
        <v>437.46299999999997</v>
      </c>
      <c r="F11">
        <v>450</v>
      </c>
      <c r="G11" s="152" t="s">
        <v>333</v>
      </c>
      <c r="H11">
        <v>7</v>
      </c>
      <c r="I11" t="s">
        <v>327</v>
      </c>
    </row>
    <row r="12" spans="1:12" x14ac:dyDescent="0.2">
      <c r="A12">
        <v>444</v>
      </c>
      <c r="B12" s="150">
        <v>3.1560000000000001</v>
      </c>
      <c r="C12" s="151">
        <v>2.6</v>
      </c>
      <c r="D12">
        <v>45</v>
      </c>
      <c r="E12">
        <f t="shared" si="0"/>
        <v>369.25200000000001</v>
      </c>
      <c r="F12">
        <v>360</v>
      </c>
      <c r="G12" s="152" t="s">
        <v>334</v>
      </c>
      <c r="H12">
        <v>7</v>
      </c>
      <c r="I12" t="s">
        <v>327</v>
      </c>
    </row>
    <row r="13" spans="1:12" x14ac:dyDescent="0.2">
      <c r="A13">
        <v>443</v>
      </c>
      <c r="B13" s="150">
        <v>0.92900000000000005</v>
      </c>
      <c r="C13" s="151">
        <v>2.6</v>
      </c>
      <c r="D13">
        <v>45</v>
      </c>
      <c r="E13">
        <f t="shared" si="0"/>
        <v>108.693</v>
      </c>
      <c r="F13">
        <v>110</v>
      </c>
      <c r="G13" s="152" t="s">
        <v>335</v>
      </c>
      <c r="H13">
        <v>7</v>
      </c>
      <c r="I13" t="s">
        <v>327</v>
      </c>
    </row>
    <row r="16" spans="1:12" x14ac:dyDescent="0.2">
      <c r="A16">
        <v>447</v>
      </c>
      <c r="B16" s="150">
        <v>19.933</v>
      </c>
      <c r="C16" s="151">
        <v>2.6</v>
      </c>
      <c r="D16">
        <v>25</v>
      </c>
      <c r="E16">
        <f t="shared" si="0"/>
        <v>1295.645</v>
      </c>
      <c r="F16">
        <v>1300</v>
      </c>
      <c r="G16" s="152" t="s">
        <v>336</v>
      </c>
      <c r="H16">
        <v>8</v>
      </c>
      <c r="I16" t="s">
        <v>326</v>
      </c>
    </row>
    <row r="17" spans="1:11" x14ac:dyDescent="0.2">
      <c r="A17">
        <v>448</v>
      </c>
      <c r="B17" s="150">
        <v>4.0949999999999998</v>
      </c>
      <c r="C17" s="151">
        <v>2.6</v>
      </c>
      <c r="D17">
        <v>25</v>
      </c>
      <c r="E17">
        <f t="shared" si="0"/>
        <v>266.17500000000001</v>
      </c>
      <c r="F17">
        <v>250</v>
      </c>
      <c r="G17" s="152" t="s">
        <v>337</v>
      </c>
      <c r="H17">
        <v>8</v>
      </c>
      <c r="I17" t="s">
        <v>326</v>
      </c>
    </row>
    <row r="18" spans="1:11" x14ac:dyDescent="0.2">
      <c r="A18">
        <v>446</v>
      </c>
      <c r="B18" s="150">
        <v>3.84</v>
      </c>
      <c r="C18" s="151">
        <v>2.6</v>
      </c>
      <c r="D18">
        <v>25</v>
      </c>
      <c r="E18">
        <f t="shared" si="0"/>
        <v>249.6</v>
      </c>
      <c r="F18">
        <v>250</v>
      </c>
      <c r="G18" s="152" t="s">
        <v>337</v>
      </c>
      <c r="H18">
        <v>8</v>
      </c>
      <c r="I18" t="s">
        <v>326</v>
      </c>
    </row>
    <row r="19" spans="1:11" x14ac:dyDescent="0.2">
      <c r="A19">
        <v>445</v>
      </c>
      <c r="B19" s="150">
        <v>5.4630000000000001</v>
      </c>
      <c r="C19" s="151">
        <v>2.6</v>
      </c>
      <c r="D19">
        <v>25</v>
      </c>
      <c r="E19">
        <f t="shared" si="0"/>
        <v>355.09500000000003</v>
      </c>
      <c r="F19">
        <v>360</v>
      </c>
      <c r="G19" s="152" t="s">
        <v>334</v>
      </c>
      <c r="H19">
        <v>8</v>
      </c>
      <c r="I19" t="s">
        <v>326</v>
      </c>
    </row>
    <row r="20" spans="1:11" x14ac:dyDescent="0.2">
      <c r="B20" s="150"/>
    </row>
    <row r="21" spans="1:11" x14ac:dyDescent="0.2">
      <c r="F21">
        <f>SUM(F2:F19)</f>
        <v>17690</v>
      </c>
    </row>
    <row r="22" spans="1:11" x14ac:dyDescent="0.2">
      <c r="F22" s="154"/>
      <c r="G22" s="155"/>
    </row>
    <row r="23" spans="1:11" x14ac:dyDescent="0.2">
      <c r="G23" s="153"/>
    </row>
    <row r="27" spans="1:11" x14ac:dyDescent="0.2">
      <c r="K27" s="151"/>
    </row>
    <row r="28" spans="1:11" x14ac:dyDescent="0.2">
      <c r="K28" s="151"/>
    </row>
    <row r="29" spans="1:11" x14ac:dyDescent="0.2">
      <c r="K29" s="151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Tabulka zařízení</vt:lpstr>
      <vt:lpstr>Reg. průtoku AHU 01-04,07,08</vt:lpstr>
      <vt:lpstr>PE</vt:lpstr>
      <vt:lpstr>UT</vt:lpstr>
      <vt:lpstr>Čisté prostory</vt:lpstr>
      <vt:lpstr>'Tabulka zařízení'!Názvy_tisku</vt:lpstr>
      <vt:lpstr>'Tabulka zařízení'!Oblast_tisku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Mynář Marek</dc:creator>
  <cp:lastModifiedBy>Kubrický Jan</cp:lastModifiedBy>
  <cp:lastPrinted>2023-01-31T06:34:01Z</cp:lastPrinted>
  <dcterms:created xsi:type="dcterms:W3CDTF">2001-11-25T19:55:30Z</dcterms:created>
  <dcterms:modified xsi:type="dcterms:W3CDTF">2023-01-31T06:34:07Z</dcterms:modified>
</cp:coreProperties>
</file>